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alysis" state="visible" r:id="rId4"/>
    <sheet sheetId="2" name="Amortization" state="visible" r:id="rId5"/>
  </sheets>
  <calcPr calcId="171027"/>
</workbook>
</file>

<file path=xl/sharedStrings.xml><?xml version="1.0" encoding="utf-8"?>
<sst xmlns="http://schemas.openxmlformats.org/spreadsheetml/2006/main" count="80" uniqueCount="72">
  <si>
    <t>1420 Sample Street, Columbus, OH</t>
  </si>
  <si>
    <t>COST SCENARIOS</t>
  </si>
  <si>
    <t>PROPERTY INFO</t>
  </si>
  <si>
    <t>Asking Price</t>
  </si>
  <si>
    <t>ANALYSIS</t>
  </si>
  <si>
    <t>bed</t>
  </si>
  <si>
    <t>Total Square Footage</t>
  </si>
  <si>
    <t>Offer Price</t>
  </si>
  <si>
    <t>bath</t>
  </si>
  <si>
    <t>Cost per Square Foot</t>
  </si>
  <si>
    <t>Down Payment (%)</t>
  </si>
  <si>
    <t>INCOME</t>
  </si>
  <si>
    <t>MONTHLY</t>
  </si>
  <si>
    <t>ANNUAL</t>
  </si>
  <si>
    <t>DOWN PAYMENT</t>
  </si>
  <si>
    <t>Gross Rental Income</t>
  </si>
  <si>
    <t>Loan Amount</t>
  </si>
  <si>
    <t>Other Income</t>
  </si>
  <si>
    <t>Closing Cost (3%)</t>
  </si>
  <si>
    <t>Vacancy Loss (%)</t>
  </si>
  <si>
    <t>Annual Interest Rate</t>
  </si>
  <si>
    <t>Total Operating Income</t>
  </si>
  <si>
    <t>Loan (years)</t>
  </si>
  <si>
    <t>EXPENSES</t>
  </si>
  <si>
    <t>1st Mortgage Payment</t>
  </si>
  <si>
    <t>Taxes (Property)</t>
  </si>
  <si>
    <t>Financing: Conventional loan, 20% down, 7% / 30 yr</t>
  </si>
  <si>
    <t>Insurance - Hazard (Normal)</t>
  </si>
  <si>
    <t>Monthly Cash Flow 1 loan</t>
  </si>
  <si>
    <t>Utilities</t>
  </si>
  <si>
    <t>Cash on Cash (ROI)</t>
  </si>
  <si>
    <t>PM (variable)</t>
  </si>
  <si>
    <t>DSCR (NOI / Debt Svc)</t>
  </si>
  <si>
    <t>CapEX (reserve, below NOI)</t>
  </si>
  <si>
    <t>Rehab Estimate:</t>
  </si>
  <si>
    <t>Repairs &amp; Maintenance</t>
  </si>
  <si>
    <t>Holding Costs:</t>
  </si>
  <si>
    <t>From MLS total exp</t>
  </si>
  <si>
    <t>other?</t>
  </si>
  <si>
    <t>Total Operating Expenses</t>
  </si>
  <si>
    <t>% Operating Expenses to Income</t>
  </si>
  <si>
    <t>UYOC</t>
  </si>
  <si>
    <t>Net Operating Income (NOI)*</t>
  </si>
  <si>
    <t>HELOC SCENARIO</t>
  </si>
  <si>
    <t>ANALYZED DEAL FROM BUYBOX</t>
  </si>
  <si>
    <t>Heloc Amount</t>
  </si>
  <si>
    <t>(authoritative, matches the BuyBox app)</t>
  </si>
  <si>
    <t>Funding Source</t>
  </si>
  <si>
    <t>Conventional</t>
  </si>
  <si>
    <t>Heloc Payment</t>
  </si>
  <si>
    <t>NOI (annual)</t>
  </si>
  <si>
    <t>Monthly Cash Flow</t>
  </si>
  <si>
    <t>Annual Cash Flow</t>
  </si>
  <si>
    <t>Monthly Debt Service</t>
  </si>
  <si>
    <t>Cash Invested</t>
  </si>
  <si>
    <t>Cash-on-Cash</t>
  </si>
  <si>
    <t>Cap Rate</t>
  </si>
  <si>
    <t>DSCR</t>
  </si>
  <si>
    <t>1420 Sample Street. Amortization</t>
  </si>
  <si>
    <t>Loan Data</t>
  </si>
  <si>
    <t>OG</t>
  </si>
  <si>
    <t>Original Principal</t>
  </si>
  <si>
    <t>Loan Term (Years)</t>
  </si>
  <si>
    <t>Payments per Year</t>
  </si>
  <si>
    <t>Payment</t>
  </si>
  <si>
    <t>Additional Principal</t>
  </si>
  <si>
    <t>Month</t>
  </si>
  <si>
    <t>Interest</t>
  </si>
  <si>
    <t>Principal</t>
  </si>
  <si>
    <t>Extra Principal</t>
  </si>
  <si>
    <t>Balance</t>
  </si>
  <si>
    <t>Remaining Loan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</si>
</sst>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"/>
    <numFmt numFmtId="165" formatCode="&quot;$&quot;#,##0.00"/>
    <numFmt numFmtId="166" formatCode="0.000%"/>
  </numFmts>
  <fonts count="6" x14ac:knownFonts="1">
    <font>
      <color theme="1"/>
      <family val="2"/>
      <scheme val="minor"/>
      <sz val="11"/>
      <name val="Calibri"/>
    </font>
    <font>
      <b/>
      <sz val="12"/>
    </font>
    <font>
      <b/>
    </font>
    <font>
      <color rgb="FFFF0000"/>
    </font>
    <font>
      <i/>
    </font>
    <font>
      <b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164" fontId="0" fillId="2" borderId="0" xfId="0" applyNumberFormat="1" applyFill="1"/>
    <xf numFmtId="0" fontId="0" fillId="2" borderId="0" xfId="0" applyFill="1"/>
    <xf numFmtId="3" fontId="2" fillId="0" borderId="0" xfId="0" applyNumberFormat="1" applyFont="1"/>
    <xf numFmtId="165" fontId="0" fillId="0" borderId="0" xfId="0" applyNumberFormat="1"/>
    <xf numFmtId="10" fontId="0" fillId="2" borderId="0" xfId="0" applyNumberFormat="1" applyFill="1"/>
    <xf numFmtId="10" fontId="0" fillId="0" borderId="0" xfId="0" applyNumberFormat="1"/>
    <xf numFmtId="0" fontId="2" fillId="0" borderId="0" xfId="0" applyFont="1" applyAlignment="1">
      <alignment horizontal="right"/>
    </xf>
    <xf numFmtId="3" fontId="0" fillId="0" borderId="0" xfId="0" applyNumberFormat="1"/>
    <xf numFmtId="3" fontId="0" fillId="2" borderId="0" xfId="0" applyNumberFormat="1" applyFill="1"/>
    <xf numFmtId="165" fontId="3" fillId="0" borderId="0" xfId="0" applyNumberFormat="1" applyFont="1"/>
    <xf numFmtId="3" fontId="3" fillId="2" borderId="0" xfId="0" applyNumberFormat="1" applyFont="1" applyFill="1"/>
    <xf numFmtId="3" fontId="3" fillId="0" borderId="0" xfId="0" applyNumberFormat="1" applyFont="1"/>
    <xf numFmtId="0" fontId="4" fillId="0" borderId="0" xfId="0" applyFont="1" applyAlignment="1">
      <alignment horizontal="left"/>
    </xf>
    <xf numFmtId="2" fontId="0" fillId="0" borderId="0" xfId="0" applyNumberFormat="1"/>
    <xf numFmtId="166" fontId="0" fillId="0" borderId="0" xfId="0" applyNumberFormat="1"/>
    <xf numFmtId="0" fontId="5" fillId="0" borderId="0" xfId="0" applyFont="1" applyAlignment="1">
      <alignment horizontal="right"/>
    </xf>
    <xf numFmtId="10" fontId="3" fillId="0" borderId="0" xfId="0" applyNumberFormat="1" applyFont="1"/>
    <xf numFmtId="0" fontId="4" fillId="0" borderId="0" xfId="0" applyFont="1"/>
    <xf numFmtId="165" fontId="2" fillId="0" borderId="0" xfId="0" applyNumberFormat="1" applyFont="1"/>
    <xf numFmtId="164" fontId="0" fillId="0" borderId="0" xfId="0" applyNumberFormat="1"/>
    <xf numFmtId="0" fontId="5" fillId="0" borderId="0" xfId="0" applyFont="1"/>
    <xf numFmtId="165" fontId="0" fillId="2" borderId="0" xfId="0" applyNumberFormat="1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FormatPr defaultRowHeight="15" outlineLevelRow="0" outlineLevelCol="0" x14ac:dyDescent="55"/>
  <cols>
    <col min="1" max="1" width="14" customWidth="1"/>
    <col min="2" max="2" width="10" customWidth="1"/>
    <col min="3" max="3" width="22" customWidth="1"/>
    <col min="4" max="4" width="14" customWidth="1"/>
    <col min="5" max="6" width="12" customWidth="1"/>
    <col min="7" max="7" width="2" customWidth="1"/>
    <col min="8" max="8" width="22" customWidth="1"/>
    <col min="9" max="13" width="14" customWidth="1"/>
  </cols>
  <sheetData>
    <row r="1" spans="1:8" x14ac:dyDescent="0.25">
      <c r="A1" s="1" t="s">
        <v>0</v>
      </c>
      <c r="H1" s="2" t="s">
        <v>1</v>
      </c>
    </row>
    <row r="2" spans="1:9" x14ac:dyDescent="0.25">
      <c r="A2" s="2" t="s">
        <v>2</v>
      </c>
      <c r="C2" s="3" t="s">
        <v>3</v>
      </c>
      <c r="D2" s="4">
        <v>250000</v>
      </c>
      <c r="H2" s="2" t="s">
        <v>4</v>
      </c>
      <c r="I2" s="2" t="s">
        <v>3</v>
      </c>
    </row>
    <row r="3" spans="1:13" x14ac:dyDescent="0.25">
      <c r="A3" s="3" t="s">
        <v>5</v>
      </c>
      <c r="B3" s="5">
        <v>3</v>
      </c>
      <c r="C3" s="3" t="s">
        <v>6</v>
      </c>
      <c r="D3" s="5">
        <v>1320</v>
      </c>
      <c r="H3" s="3" t="s">
        <v>7</v>
      </c>
      <c r="I3" s="6">
        <f>D2</f>
      </c>
      <c r="J3" s="6">
        <f>D2*0.95</f>
      </c>
      <c r="K3" s="6">
        <f>D2*0.90</f>
      </c>
      <c r="L3" s="6">
        <f>D2*0.85</f>
      </c>
      <c r="M3" s="6">
        <f>D2*0.80</f>
      </c>
    </row>
    <row r="4" spans="1:13" x14ac:dyDescent="0.25">
      <c r="A4" s="3" t="s">
        <v>8</v>
      </c>
      <c r="B4" s="5">
        <v>2</v>
      </c>
      <c r="C4" s="3" t="s">
        <v>9</v>
      </c>
      <c r="D4" s="7">
        <f>IFERROR(D2/D3,0)</f>
      </c>
      <c r="H4" s="3" t="s">
        <v>10</v>
      </c>
      <c r="I4" s="8">
        <v>0.2</v>
      </c>
      <c r="J4" s="9">
        <f>$I$4</f>
      </c>
      <c r="K4" s="9">
        <f>$I$4</f>
      </c>
      <c r="L4" s="9">
        <f>$I$4</f>
      </c>
      <c r="M4" s="9">
        <f>$I$4</f>
      </c>
    </row>
    <row r="5" spans="1:13" x14ac:dyDescent="0.25">
      <c r="A5" s="2" t="s">
        <v>11</v>
      </c>
      <c r="E5" s="2" t="s">
        <v>12</v>
      </c>
      <c r="F5" s="2" t="s">
        <v>13</v>
      </c>
      <c r="H5" s="10" t="s">
        <v>14</v>
      </c>
      <c r="I5" s="11">
        <f>I3*I4</f>
      </c>
      <c r="J5" s="11">
        <f>J3*J4</f>
      </c>
      <c r="K5" s="11">
        <f>K3*K4</f>
      </c>
      <c r="L5" s="11">
        <f>L3*L4</f>
      </c>
      <c r="M5" s="11">
        <f>M3*M4</f>
      </c>
    </row>
    <row r="6" spans="3:13" x14ac:dyDescent="0.25">
      <c r="C6" s="3" t="s">
        <v>15</v>
      </c>
      <c r="E6" s="12">
        <v>2400</v>
      </c>
      <c r="F6" s="11">
        <f>E6*12</f>
      </c>
      <c r="H6" s="3" t="s">
        <v>16</v>
      </c>
      <c r="I6" s="11">
        <f>I3-I5</f>
      </c>
      <c r="J6" s="11">
        <f>J3-J5</f>
      </c>
      <c r="K6" s="11">
        <f>K3-K5</f>
      </c>
      <c r="L6" s="11">
        <f>L3-L5</f>
      </c>
      <c r="M6" s="11">
        <f>M3-M5</f>
      </c>
    </row>
    <row r="7" spans="3:13" x14ac:dyDescent="0.25">
      <c r="C7" s="3" t="s">
        <v>17</v>
      </c>
      <c r="E7" s="5">
        <v>0</v>
      </c>
      <c r="F7">
        <f>E7*12</f>
      </c>
      <c r="H7" s="3" t="s">
        <v>18</v>
      </c>
      <c r="I7" s="11">
        <f>I3*0.03</f>
      </c>
      <c r="J7" s="11">
        <f>J3*0.03</f>
      </c>
      <c r="K7" s="11">
        <f>K3*0.03</f>
      </c>
      <c r="L7" s="11">
        <f>L3*0.03</f>
      </c>
      <c r="M7" s="11">
        <f>M3*0.03</f>
      </c>
    </row>
    <row r="8" spans="3:13" x14ac:dyDescent="0.25">
      <c r="C8" s="3" t="s">
        <v>19</v>
      </c>
      <c r="D8" s="8">
        <v>0.05</v>
      </c>
      <c r="E8" s="11">
        <f>-E6*D8</f>
      </c>
      <c r="F8" s="11">
        <f>E8*12</f>
      </c>
      <c r="H8" s="3" t="s">
        <v>20</v>
      </c>
      <c r="I8" s="8">
        <v>0.07</v>
      </c>
      <c r="J8" s="9">
        <f>$I$8</f>
      </c>
      <c r="K8" s="9">
        <f>$I$8</f>
      </c>
      <c r="L8" s="9">
        <f>$I$8</f>
      </c>
      <c r="M8" s="9">
        <f>$I$8</f>
      </c>
    </row>
    <row r="9" spans="3:13" x14ac:dyDescent="0.25">
      <c r="C9" s="10" t="s">
        <v>21</v>
      </c>
      <c r="E9" s="11">
        <f>E6+E7+E8</f>
      </c>
      <c r="F9" s="11">
        <f>E9*12</f>
      </c>
      <c r="H9" s="3" t="s">
        <v>22</v>
      </c>
      <c r="I9" s="5">
        <v>30</v>
      </c>
      <c r="J9">
        <f>$I$9</f>
      </c>
      <c r="K9">
        <f>$I$9</f>
      </c>
      <c r="L9">
        <f>$I$9</f>
      </c>
      <c r="M9">
        <f>$I$9</f>
      </c>
    </row>
    <row r="10" spans="1:13" x14ac:dyDescent="0.25">
      <c r="A10" s="2" t="s">
        <v>23</v>
      </c>
      <c r="H10" s="3" t="s">
        <v>24</v>
      </c>
      <c r="I10" s="13">
        <f>IFERROR(PMT(I8/12,I9*12,-I6),0)</f>
      </c>
      <c r="J10" s="13">
        <f>IFERROR(PMT(J8/12,J9*12,-J6),0)</f>
      </c>
      <c r="K10" s="13">
        <f>IFERROR(PMT(K8/12,K9*12,-K6),0)</f>
      </c>
      <c r="L10" s="13">
        <f>IFERROR(PMT(L8/12,L9*12,-L6),0)</f>
      </c>
      <c r="M10" s="13">
        <f>IFERROR(PMT(M8/12,M9*12,-M6),0)</f>
      </c>
    </row>
    <row r="11" spans="3:8" x14ac:dyDescent="0.25">
      <c r="C11" s="3" t="s">
        <v>25</v>
      </c>
      <c r="E11" s="14">
        <v>250</v>
      </c>
      <c r="F11" s="15">
        <f>E11*12</f>
      </c>
      <c r="H11" s="16" t="s">
        <v>26</v>
      </c>
    </row>
    <row r="12" spans="3:13" x14ac:dyDescent="0.25">
      <c r="C12" s="3" t="s">
        <v>27</v>
      </c>
      <c r="E12" s="14">
        <v>100</v>
      </c>
      <c r="F12" s="15">
        <f>E12*12</f>
      </c>
      <c r="H12" s="3" t="s">
        <v>28</v>
      </c>
      <c r="I12" s="7">
        <f>$E$20-$E$15-I10</f>
      </c>
      <c r="J12" s="7">
        <f>$E$20-$E$15-J10</f>
      </c>
      <c r="K12" s="7">
        <f>$E$20-$E$15-K10</f>
      </c>
      <c r="L12" s="7">
        <f>$E$20-$E$15-L10</f>
      </c>
      <c r="M12" s="7">
        <f>$E$20-$E$15-M10</f>
      </c>
    </row>
    <row r="13" spans="3:13" x14ac:dyDescent="0.25">
      <c r="C13" s="3" t="s">
        <v>29</v>
      </c>
      <c r="E13" s="5">
        <v>0</v>
      </c>
      <c r="F13">
        <f>E13*12</f>
      </c>
      <c r="H13" s="3" t="s">
        <v>30</v>
      </c>
      <c r="I13" s="9">
        <f>IFERROR((I12*12)/(I5+I7+$I$15+$I$16),0)</f>
      </c>
      <c r="J13" s="9">
        <f>IFERROR((J12*12)/(J5+J7+$I$15+$I$16),0)</f>
      </c>
      <c r="K13" s="9">
        <f>IFERROR((K12*12)/(K5+K7+$I$15+$I$16),0)</f>
      </c>
      <c r="L13" s="9">
        <f>IFERROR((L12*12)/(L5+L7+$I$15+$I$16),0)</f>
      </c>
      <c r="M13" s="9">
        <f>IFERROR((M12*12)/(M5+M7+$I$15+$I$16),0)</f>
      </c>
    </row>
    <row r="14" spans="2:13" x14ac:dyDescent="0.25">
      <c r="B14" s="8">
        <v>0.08</v>
      </c>
      <c r="C14" s="3" t="s">
        <v>31</v>
      </c>
      <c r="E14" s="11">
        <f>E9*B14</f>
      </c>
      <c r="F14" s="11">
        <f>E14*12</f>
      </c>
      <c r="H14" s="3" t="s">
        <v>32</v>
      </c>
      <c r="I14" s="17">
        <f>IFERROR($F$20/(I10*12),"")</f>
      </c>
      <c r="J14" s="17">
        <f>IFERROR($F$20/(J10*12),"")</f>
      </c>
      <c r="K14" s="17">
        <f>IFERROR($F$20/(K10*12),"")</f>
      </c>
      <c r="L14" s="17">
        <f>IFERROR($F$20/(L10*12),"")</f>
      </c>
      <c r="M14" s="17">
        <f>IFERROR($F$20/(M10*12),"")</f>
      </c>
    </row>
    <row r="15" spans="2:9" x14ac:dyDescent="0.25">
      <c r="B15" s="8">
        <v>0.05</v>
      </c>
      <c r="C15" s="3" t="s">
        <v>33</v>
      </c>
      <c r="E15" s="11">
        <f>E9*B15</f>
      </c>
      <c r="F15" s="11">
        <f>E15*12</f>
      </c>
      <c r="H15" s="3" t="s">
        <v>34</v>
      </c>
      <c r="I15" s="4">
        <v>15000</v>
      </c>
    </row>
    <row r="16" spans="2:9" x14ac:dyDescent="0.25">
      <c r="B16" s="8">
        <v>0.05</v>
      </c>
      <c r="C16" s="3" t="s">
        <v>35</v>
      </c>
      <c r="E16" s="11">
        <f>E9*B16</f>
      </c>
      <c r="F16" s="11">
        <f>E16*12</f>
      </c>
      <c r="H16" s="3" t="s">
        <v>36</v>
      </c>
      <c r="I16" s="4">
        <v>4291.814971075095</v>
      </c>
    </row>
    <row r="17" spans="2:6" x14ac:dyDescent="0.25">
      <c r="B17" t="s">
        <v>37</v>
      </c>
      <c r="C17" s="3" t="s">
        <v>38</v>
      </c>
      <c r="E17" s="5">
        <v>0</v>
      </c>
      <c r="F17" s="5">
        <v>0</v>
      </c>
    </row>
    <row r="18" spans="3:6" x14ac:dyDescent="0.25">
      <c r="C18" s="10" t="s">
        <v>39</v>
      </c>
      <c r="E18" s="11">
        <f>E11+E12+E13+E14+E16+E17</f>
      </c>
      <c r="F18" s="11">
        <f>F11+F12+F13+F14+F16+F17</f>
      </c>
    </row>
    <row r="19" spans="3:13" x14ac:dyDescent="0.25">
      <c r="C19" s="3" t="s">
        <v>40</v>
      </c>
      <c r="E19" s="18">
        <f>IFERROR(E18/E9,0)</f>
      </c>
      <c r="F19" s="18">
        <f>IFERROR(F18/F9,0)</f>
      </c>
      <c r="H19" s="19" t="s">
        <v>41</v>
      </c>
      <c r="I19" s="20">
        <f>IFERROR($F$20/(I3+I7+$I$15+$I$16),"")</f>
      </c>
      <c r="J19" s="20">
        <f>IFERROR($F$20/(J3+J7+$I$15+$I$16),"")</f>
      </c>
      <c r="K19" s="20">
        <f>IFERROR($F$20/(K3+K7+$I$15+$I$16),"")</f>
      </c>
      <c r="L19" s="20">
        <f>IFERROR($F$20/(L3+L7+$I$15+$I$16),"")</f>
      </c>
      <c r="M19" s="20">
        <f>IFERROR($F$20/(M3+M7+$I$15+$I$16),"")</f>
      </c>
    </row>
    <row r="20" spans="3:6" x14ac:dyDescent="0.25">
      <c r="C20" s="10" t="s">
        <v>42</v>
      </c>
      <c r="E20" s="6">
        <f>E9-E18</f>
      </c>
      <c r="F20" s="6">
        <f>F9-F18</f>
      </c>
    </row>
    <row r="21" spans="8:8" x14ac:dyDescent="0.25">
      <c r="H21" s="2" t="s">
        <v>43</v>
      </c>
    </row>
    <row r="22" spans="1:9" x14ac:dyDescent="0.25">
      <c r="A22" s="2" t="s">
        <v>44</v>
      </c>
      <c r="H22" t="s">
        <v>45</v>
      </c>
      <c r="I22" s="12">
        <v>0</v>
      </c>
    </row>
    <row r="23" spans="1:9" x14ac:dyDescent="0.25">
      <c r="A23" s="21" t="s">
        <v>46</v>
      </c>
      <c r="H23" t="s">
        <v>20</v>
      </c>
      <c r="I23" s="8">
        <v>0.085</v>
      </c>
    </row>
    <row r="24" spans="1:9" x14ac:dyDescent="0.25">
      <c r="A24" t="s">
        <v>47</v>
      </c>
      <c r="C24" t="s">
        <v>48</v>
      </c>
      <c r="H24" t="s">
        <v>49</v>
      </c>
      <c r="I24" s="7">
        <f>I22*I23/12</f>
      </c>
    </row>
    <row r="25" spans="1:9" x14ac:dyDescent="0.25">
      <c r="A25" t="s">
        <v>50</v>
      </c>
      <c r="C25" s="7">
        <v>19603.2</v>
      </c>
      <c r="H25" t="s">
        <v>24</v>
      </c>
      <c r="I25" s="7">
        <f>I10</f>
      </c>
    </row>
    <row r="26" spans="1:9" x14ac:dyDescent="0.25">
      <c r="A26" t="s">
        <v>51</v>
      </c>
      <c r="C26" s="7">
        <v>188.9950096416353</v>
      </c>
      <c r="H26" s="2" t="s">
        <v>51</v>
      </c>
      <c r="I26" s="22">
        <f>$E$20-I24-I25</f>
      </c>
    </row>
    <row r="27" spans="1:3" x14ac:dyDescent="0.25">
      <c r="A27" t="s">
        <v>52</v>
      </c>
      <c r="C27" s="7">
        <v>2267.9401156996237</v>
      </c>
    </row>
    <row r="28" spans="1:3" x14ac:dyDescent="0.25">
      <c r="A28" t="s">
        <v>16</v>
      </c>
      <c r="C28" s="23">
        <v>200000</v>
      </c>
    </row>
    <row r="29" spans="1:3" x14ac:dyDescent="0.25">
      <c r="A29" t="s">
        <v>53</v>
      </c>
      <c r="C29" s="7">
        <v>1330.6049903583648</v>
      </c>
    </row>
    <row r="30" spans="1:3" x14ac:dyDescent="0.25">
      <c r="A30" t="s">
        <v>54</v>
      </c>
      <c r="C30" s="23">
        <v>76791.8149710751</v>
      </c>
    </row>
    <row r="31" spans="1:3" x14ac:dyDescent="0.25">
      <c r="A31" t="s">
        <v>55</v>
      </c>
      <c r="C31" s="9">
        <v>0.0295336178283308</v>
      </c>
    </row>
    <row r="32" spans="1:3" x14ac:dyDescent="0.25">
      <c r="A32" t="s">
        <v>56</v>
      </c>
      <c r="C32" s="9">
        <v>0.065344</v>
      </c>
    </row>
    <row r="33" spans="1:3" x14ac:dyDescent="0.25">
      <c r="A33" t="s">
        <v>57</v>
      </c>
      <c r="C33" s="17">
        <v>1.2277122149978044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3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4" width="14" customWidth="1"/>
    <col min="5" max="6" width="16" customWidth="1"/>
    <col min="7" max="7" width="4" customWidth="1"/>
    <col min="8" max="11" width="14" customWidth="1"/>
  </cols>
  <sheetData>
    <row r="1" spans="1:1" x14ac:dyDescent="0.25">
      <c r="A1" s="1" t="s">
        <v>58</v>
      </c>
    </row>
    <row r="2" spans="1:2" x14ac:dyDescent="0.25">
      <c r="A2" s="2" t="s">
        <v>59</v>
      </c>
      <c r="B2" s="2" t="s">
        <v>60</v>
      </c>
    </row>
    <row r="3" spans="1:6" x14ac:dyDescent="0.25">
      <c r="A3" t="s">
        <v>61</v>
      </c>
      <c r="B3" s="7">
        <f>Analysis!I6</f>
      </c>
      <c r="C3" s="7">
        <f>Analysis!J6</f>
      </c>
      <c r="D3" s="7">
        <f>Analysis!K6</f>
      </c>
      <c r="E3" s="7">
        <f>Analysis!L6</f>
      </c>
      <c r="F3" s="7">
        <f>Analysis!M6</f>
      </c>
    </row>
    <row r="4" spans="1:6" x14ac:dyDescent="0.25">
      <c r="A4" t="s">
        <v>62</v>
      </c>
      <c r="B4">
        <f>Analysis!I9</f>
      </c>
      <c r="C4">
        <f>Analysis!J9</f>
      </c>
      <c r="D4">
        <f>Analysis!K9</f>
      </c>
      <c r="E4">
        <f>Analysis!L9</f>
      </c>
      <c r="F4">
        <f>Analysis!M9</f>
      </c>
    </row>
    <row r="5" spans="1:6" x14ac:dyDescent="0.25">
      <c r="A5" t="s">
        <v>20</v>
      </c>
      <c r="B5" s="18">
        <f>Analysis!I8</f>
      </c>
      <c r="C5" s="18">
        <f>Analysis!J8</f>
      </c>
      <c r="D5" s="18">
        <f>Analysis!K8</f>
      </c>
      <c r="E5" s="18">
        <f>Analysis!L8</f>
      </c>
      <c r="F5" s="18">
        <f>Analysis!M8</f>
      </c>
    </row>
    <row r="6" spans="1:6" x14ac:dyDescent="0.25">
      <c r="A6" t="s">
        <v>63</v>
      </c>
      <c r="B6">
        <v>12</v>
      </c>
      <c r="C6">
        <v>12</v>
      </c>
      <c r="D6">
        <v>12</v>
      </c>
      <c r="E6">
        <v>12</v>
      </c>
      <c r="F6">
        <v>12</v>
      </c>
    </row>
    <row r="7" spans="1:6" x14ac:dyDescent="0.25">
      <c r="A7" t="s">
        <v>64</v>
      </c>
      <c r="B7" s="7">
        <f>IFERROR(PMT(B5/12,B4*12,-B3),0)</f>
      </c>
      <c r="C7" s="7">
        <f>IFERROR(PMT(C5/12,C4*12,-C3),0)</f>
      </c>
      <c r="D7" s="7">
        <f>IFERROR(PMT(D5/12,D4*12,-D3),0)</f>
      </c>
      <c r="E7" s="7">
        <f>IFERROR(PMT(E5/12,E4*12,-E3),0)</f>
      </c>
      <c r="F7" s="7">
        <f>IFERROR(PMT(F5/12,F4*12,-F3),0)</f>
      </c>
    </row>
    <row r="8" spans="1:2" x14ac:dyDescent="0.25">
      <c r="A8" s="24" t="s">
        <v>65</v>
      </c>
      <c r="B8" s="25">
        <v>0</v>
      </c>
    </row>
    <row r="12" spans="1:9" x14ac:dyDescent="0.25">
      <c r="A12" s="26" t="s">
        <v>66</v>
      </c>
      <c r="B12" s="26" t="s">
        <v>64</v>
      </c>
      <c r="C12" s="26" t="s">
        <v>67</v>
      </c>
      <c r="D12" s="26" t="s">
        <v>68</v>
      </c>
      <c r="E12" s="26" t="s">
        <v>69</v>
      </c>
      <c r="F12" s="26" t="s">
        <v>70</v>
      </c>
      <c r="H12" s="2" t="s">
        <v>66</v>
      </c>
      <c r="I12" s="2" t="s">
        <v>71</v>
      </c>
    </row>
    <row r="13" spans="1:9" x14ac:dyDescent="0.25">
      <c r="A13">
        <v>0</v>
      </c>
      <c r="F13" s="7">
        <f>B3</f>
      </c>
      <c r="H13" s="5">
        <v>60</v>
      </c>
      <c r="I13" s="7">
        <f>IFERROR(VLOOKUP(H13,A13:F373,6,FALSE),0)</f>
      </c>
    </row>
    <row r="14" spans="1:6" x14ac:dyDescent="0.25">
      <c r="A14">
        <v>1</v>
      </c>
      <c r="B14" s="7">
        <f>IF(F13&lt;=0,0,MIN($B$7,F13+(F13*$B$5/12)))</f>
      </c>
      <c r="C14" s="7">
        <f>IF(F13&lt;=0,0,F13*$B$5/12)</f>
      </c>
      <c r="D14" s="7">
        <f>B14-C14</f>
      </c>
      <c r="E14" s="7">
        <f>IF(F13-D14&lt;=0,0,MIN($B$8,F13-D14))</f>
      </c>
      <c r="F14" s="7">
        <f>MAX(0,F13-D14-E14)</f>
      </c>
    </row>
    <row r="15" spans="1:6" x14ac:dyDescent="0.25">
      <c r="A15">
        <v>2</v>
      </c>
      <c r="B15" s="7">
        <f>IF(F14&lt;=0,0,MIN($B$7,F14+(F14*$B$5/12)))</f>
      </c>
      <c r="C15" s="7">
        <f>IF(F14&lt;=0,0,F14*$B$5/12)</f>
      </c>
      <c r="D15" s="7">
        <f>B15-C15</f>
      </c>
      <c r="E15" s="7">
        <f>IF(F14-D15&lt;=0,0,MIN($B$8,F14-D15))</f>
      </c>
      <c r="F15" s="7">
        <f>MAX(0,F14-D15-E15)</f>
      </c>
    </row>
    <row r="16" spans="1:6" x14ac:dyDescent="0.25">
      <c r="A16">
        <v>3</v>
      </c>
      <c r="B16" s="7">
        <f>IF(F15&lt;=0,0,MIN($B$7,F15+(F15*$B$5/12)))</f>
      </c>
      <c r="C16" s="7">
        <f>IF(F15&lt;=0,0,F15*$B$5/12)</f>
      </c>
      <c r="D16" s="7">
        <f>B16-C16</f>
      </c>
      <c r="E16" s="7">
        <f>IF(F15-D16&lt;=0,0,MIN($B$8,F15-D16))</f>
      </c>
      <c r="F16" s="7">
        <f>MAX(0,F15-D16-E16)</f>
      </c>
    </row>
    <row r="17" spans="1:6" x14ac:dyDescent="0.25">
      <c r="A17">
        <v>4</v>
      </c>
      <c r="B17" s="7">
        <f>IF(F16&lt;=0,0,MIN($B$7,F16+(F16*$B$5/12)))</f>
      </c>
      <c r="C17" s="7">
        <f>IF(F16&lt;=0,0,F16*$B$5/12)</f>
      </c>
      <c r="D17" s="7">
        <f>B17-C17</f>
      </c>
      <c r="E17" s="7">
        <f>IF(F16-D17&lt;=0,0,MIN($B$8,F16-D17))</f>
      </c>
      <c r="F17" s="7">
        <f>MAX(0,F16-D17-E17)</f>
      </c>
    </row>
    <row r="18" spans="1:6" x14ac:dyDescent="0.25">
      <c r="A18">
        <v>5</v>
      </c>
      <c r="B18" s="7">
        <f>IF(F17&lt;=0,0,MIN($B$7,F17+(F17*$B$5/12)))</f>
      </c>
      <c r="C18" s="7">
        <f>IF(F17&lt;=0,0,F17*$B$5/12)</f>
      </c>
      <c r="D18" s="7">
        <f>B18-C18</f>
      </c>
      <c r="E18" s="7">
        <f>IF(F17-D18&lt;=0,0,MIN($B$8,F17-D18))</f>
      </c>
      <c r="F18" s="7">
        <f>MAX(0,F17-D18-E18)</f>
      </c>
    </row>
    <row r="19" spans="1:6" x14ac:dyDescent="0.25">
      <c r="A19">
        <v>6</v>
      </c>
      <c r="B19" s="7">
        <f>IF(F18&lt;=0,0,MIN($B$7,F18+(F18*$B$5/12)))</f>
      </c>
      <c r="C19" s="7">
        <f>IF(F18&lt;=0,0,F18*$B$5/12)</f>
      </c>
      <c r="D19" s="7">
        <f>B19-C19</f>
      </c>
      <c r="E19" s="7">
        <f>IF(F18-D19&lt;=0,0,MIN($B$8,F18-D19))</f>
      </c>
      <c r="F19" s="7">
        <f>MAX(0,F18-D19-E19)</f>
      </c>
    </row>
    <row r="20" spans="1:6" x14ac:dyDescent="0.25">
      <c r="A20">
        <v>7</v>
      </c>
      <c r="B20" s="7">
        <f>IF(F19&lt;=0,0,MIN($B$7,F19+(F19*$B$5/12)))</f>
      </c>
      <c r="C20" s="7">
        <f>IF(F19&lt;=0,0,F19*$B$5/12)</f>
      </c>
      <c r="D20" s="7">
        <f>B20-C20</f>
      </c>
      <c r="E20" s="7">
        <f>IF(F19-D20&lt;=0,0,MIN($B$8,F19-D20))</f>
      </c>
      <c r="F20" s="7">
        <f>MAX(0,F19-D20-E20)</f>
      </c>
    </row>
    <row r="21" spans="1:6" x14ac:dyDescent="0.25">
      <c r="A21">
        <v>8</v>
      </c>
      <c r="B21" s="7">
        <f>IF(F20&lt;=0,0,MIN($B$7,F20+(F20*$B$5/12)))</f>
      </c>
      <c r="C21" s="7">
        <f>IF(F20&lt;=0,0,F20*$B$5/12)</f>
      </c>
      <c r="D21" s="7">
        <f>B21-C21</f>
      </c>
      <c r="E21" s="7">
        <f>IF(F20-D21&lt;=0,0,MIN($B$8,F20-D21))</f>
      </c>
      <c r="F21" s="7">
        <f>MAX(0,F20-D21-E21)</f>
      </c>
    </row>
    <row r="22" spans="1:6" x14ac:dyDescent="0.25">
      <c r="A22">
        <v>9</v>
      </c>
      <c r="B22" s="7">
        <f>IF(F21&lt;=0,0,MIN($B$7,F21+(F21*$B$5/12)))</f>
      </c>
      <c r="C22" s="7">
        <f>IF(F21&lt;=0,0,F21*$B$5/12)</f>
      </c>
      <c r="D22" s="7">
        <f>B22-C22</f>
      </c>
      <c r="E22" s="7">
        <f>IF(F21-D22&lt;=0,0,MIN($B$8,F21-D22))</f>
      </c>
      <c r="F22" s="7">
        <f>MAX(0,F21-D22-E22)</f>
      </c>
    </row>
    <row r="23" spans="1:6" x14ac:dyDescent="0.25">
      <c r="A23">
        <v>10</v>
      </c>
      <c r="B23" s="7">
        <f>IF(F22&lt;=0,0,MIN($B$7,F22+(F22*$B$5/12)))</f>
      </c>
      <c r="C23" s="7">
        <f>IF(F22&lt;=0,0,F22*$B$5/12)</f>
      </c>
      <c r="D23" s="7">
        <f>B23-C23</f>
      </c>
      <c r="E23" s="7">
        <f>IF(F22-D23&lt;=0,0,MIN($B$8,F22-D23))</f>
      </c>
      <c r="F23" s="7">
        <f>MAX(0,F22-D23-E23)</f>
      </c>
    </row>
    <row r="24" spans="1:6" x14ac:dyDescent="0.25">
      <c r="A24">
        <v>11</v>
      </c>
      <c r="B24" s="7">
        <f>IF(F23&lt;=0,0,MIN($B$7,F23+(F23*$B$5/12)))</f>
      </c>
      <c r="C24" s="7">
        <f>IF(F23&lt;=0,0,F23*$B$5/12)</f>
      </c>
      <c r="D24" s="7">
        <f>B24-C24</f>
      </c>
      <c r="E24" s="7">
        <f>IF(F23-D24&lt;=0,0,MIN($B$8,F23-D24))</f>
      </c>
      <c r="F24" s="7">
        <f>MAX(0,F23-D24-E24)</f>
      </c>
    </row>
    <row r="25" spans="1:6" x14ac:dyDescent="0.25">
      <c r="A25">
        <v>12</v>
      </c>
      <c r="B25" s="7">
        <f>IF(F24&lt;=0,0,MIN($B$7,F24+(F24*$B$5/12)))</f>
      </c>
      <c r="C25" s="7">
        <f>IF(F24&lt;=0,0,F24*$B$5/12)</f>
      </c>
      <c r="D25" s="7">
        <f>B25-C25</f>
      </c>
      <c r="E25" s="7">
        <f>IF(F24-D25&lt;=0,0,MIN($B$8,F24-D25))</f>
      </c>
      <c r="F25" s="7">
        <f>MAX(0,F24-D25-E25)</f>
      </c>
    </row>
    <row r="26" spans="1:6" x14ac:dyDescent="0.25">
      <c r="A26">
        <v>13</v>
      </c>
      <c r="B26" s="7">
        <f>IF(F25&lt;=0,0,MIN($B$7,F25+(F25*$B$5/12)))</f>
      </c>
      <c r="C26" s="7">
        <f>IF(F25&lt;=0,0,F25*$B$5/12)</f>
      </c>
      <c r="D26" s="7">
        <f>B26-C26</f>
      </c>
      <c r="E26" s="7">
        <f>IF(F25-D26&lt;=0,0,MIN($B$8,F25-D26))</f>
      </c>
      <c r="F26" s="7">
        <f>MAX(0,F25-D26-E26)</f>
      </c>
    </row>
    <row r="27" spans="1:6" x14ac:dyDescent="0.25">
      <c r="A27">
        <v>14</v>
      </c>
      <c r="B27" s="7">
        <f>IF(F26&lt;=0,0,MIN($B$7,F26+(F26*$B$5/12)))</f>
      </c>
      <c r="C27" s="7">
        <f>IF(F26&lt;=0,0,F26*$B$5/12)</f>
      </c>
      <c r="D27" s="7">
        <f>B27-C27</f>
      </c>
      <c r="E27" s="7">
        <f>IF(F26-D27&lt;=0,0,MIN($B$8,F26-D27))</f>
      </c>
      <c r="F27" s="7">
        <f>MAX(0,F26-D27-E27)</f>
      </c>
    </row>
    <row r="28" spans="1:6" x14ac:dyDescent="0.25">
      <c r="A28">
        <v>15</v>
      </c>
      <c r="B28" s="7">
        <f>IF(F27&lt;=0,0,MIN($B$7,F27+(F27*$B$5/12)))</f>
      </c>
      <c r="C28" s="7">
        <f>IF(F27&lt;=0,0,F27*$B$5/12)</f>
      </c>
      <c r="D28" s="7">
        <f>B28-C28</f>
      </c>
      <c r="E28" s="7">
        <f>IF(F27-D28&lt;=0,0,MIN($B$8,F27-D28))</f>
      </c>
      <c r="F28" s="7">
        <f>MAX(0,F27-D28-E28)</f>
      </c>
    </row>
    <row r="29" spans="1:6" x14ac:dyDescent="0.25">
      <c r="A29">
        <v>16</v>
      </c>
      <c r="B29" s="7">
        <f>IF(F28&lt;=0,0,MIN($B$7,F28+(F28*$B$5/12)))</f>
      </c>
      <c r="C29" s="7">
        <f>IF(F28&lt;=0,0,F28*$B$5/12)</f>
      </c>
      <c r="D29" s="7">
        <f>B29-C29</f>
      </c>
      <c r="E29" s="7">
        <f>IF(F28-D29&lt;=0,0,MIN($B$8,F28-D29))</f>
      </c>
      <c r="F29" s="7">
        <f>MAX(0,F28-D29-E29)</f>
      </c>
    </row>
    <row r="30" spans="1:6" x14ac:dyDescent="0.25">
      <c r="A30">
        <v>17</v>
      </c>
      <c r="B30" s="7">
        <f>IF(F29&lt;=0,0,MIN($B$7,F29+(F29*$B$5/12)))</f>
      </c>
      <c r="C30" s="7">
        <f>IF(F29&lt;=0,0,F29*$B$5/12)</f>
      </c>
      <c r="D30" s="7">
        <f>B30-C30</f>
      </c>
      <c r="E30" s="7">
        <f>IF(F29-D30&lt;=0,0,MIN($B$8,F29-D30))</f>
      </c>
      <c r="F30" s="7">
        <f>MAX(0,F29-D30-E30)</f>
      </c>
    </row>
    <row r="31" spans="1:6" x14ac:dyDescent="0.25">
      <c r="A31">
        <v>18</v>
      </c>
      <c r="B31" s="7">
        <f>IF(F30&lt;=0,0,MIN($B$7,F30+(F30*$B$5/12)))</f>
      </c>
      <c r="C31" s="7">
        <f>IF(F30&lt;=0,0,F30*$B$5/12)</f>
      </c>
      <c r="D31" s="7">
        <f>B31-C31</f>
      </c>
      <c r="E31" s="7">
        <f>IF(F30-D31&lt;=0,0,MIN($B$8,F30-D31))</f>
      </c>
      <c r="F31" s="7">
        <f>MAX(0,F30-D31-E31)</f>
      </c>
    </row>
    <row r="32" spans="1:6" x14ac:dyDescent="0.25">
      <c r="A32">
        <v>19</v>
      </c>
      <c r="B32" s="7">
        <f>IF(F31&lt;=0,0,MIN($B$7,F31+(F31*$B$5/12)))</f>
      </c>
      <c r="C32" s="7">
        <f>IF(F31&lt;=0,0,F31*$B$5/12)</f>
      </c>
      <c r="D32" s="7">
        <f>B32-C32</f>
      </c>
      <c r="E32" s="7">
        <f>IF(F31-D32&lt;=0,0,MIN($B$8,F31-D32))</f>
      </c>
      <c r="F32" s="7">
        <f>MAX(0,F31-D32-E32)</f>
      </c>
    </row>
    <row r="33" spans="1:6" x14ac:dyDescent="0.25">
      <c r="A33">
        <v>20</v>
      </c>
      <c r="B33" s="7">
        <f>IF(F32&lt;=0,0,MIN($B$7,F32+(F32*$B$5/12)))</f>
      </c>
      <c r="C33" s="7">
        <f>IF(F32&lt;=0,0,F32*$B$5/12)</f>
      </c>
      <c r="D33" s="7">
        <f>B33-C33</f>
      </c>
      <c r="E33" s="7">
        <f>IF(F32-D33&lt;=0,0,MIN($B$8,F32-D33))</f>
      </c>
      <c r="F33" s="7">
        <f>MAX(0,F32-D33-E33)</f>
      </c>
    </row>
    <row r="34" spans="1:6" x14ac:dyDescent="0.25">
      <c r="A34">
        <v>21</v>
      </c>
      <c r="B34" s="7">
        <f>IF(F33&lt;=0,0,MIN($B$7,F33+(F33*$B$5/12)))</f>
      </c>
      <c r="C34" s="7">
        <f>IF(F33&lt;=0,0,F33*$B$5/12)</f>
      </c>
      <c r="D34" s="7">
        <f>B34-C34</f>
      </c>
      <c r="E34" s="7">
        <f>IF(F33-D34&lt;=0,0,MIN($B$8,F33-D34))</f>
      </c>
      <c r="F34" s="7">
        <f>MAX(0,F33-D34-E34)</f>
      </c>
    </row>
    <row r="35" spans="1:6" x14ac:dyDescent="0.25">
      <c r="A35">
        <v>22</v>
      </c>
      <c r="B35" s="7">
        <f>IF(F34&lt;=0,0,MIN($B$7,F34+(F34*$B$5/12)))</f>
      </c>
      <c r="C35" s="7">
        <f>IF(F34&lt;=0,0,F34*$B$5/12)</f>
      </c>
      <c r="D35" s="7">
        <f>B35-C35</f>
      </c>
      <c r="E35" s="7">
        <f>IF(F34-D35&lt;=0,0,MIN($B$8,F34-D35))</f>
      </c>
      <c r="F35" s="7">
        <f>MAX(0,F34-D35-E35)</f>
      </c>
    </row>
    <row r="36" spans="1:6" x14ac:dyDescent="0.25">
      <c r="A36">
        <v>23</v>
      </c>
      <c r="B36" s="7">
        <f>IF(F35&lt;=0,0,MIN($B$7,F35+(F35*$B$5/12)))</f>
      </c>
      <c r="C36" s="7">
        <f>IF(F35&lt;=0,0,F35*$B$5/12)</f>
      </c>
      <c r="D36" s="7">
        <f>B36-C36</f>
      </c>
      <c r="E36" s="7">
        <f>IF(F35-D36&lt;=0,0,MIN($B$8,F35-D36))</f>
      </c>
      <c r="F36" s="7">
        <f>MAX(0,F35-D36-E36)</f>
      </c>
    </row>
    <row r="37" spans="1:6" x14ac:dyDescent="0.25">
      <c r="A37">
        <v>24</v>
      </c>
      <c r="B37" s="7">
        <f>IF(F36&lt;=0,0,MIN($B$7,F36+(F36*$B$5/12)))</f>
      </c>
      <c r="C37" s="7">
        <f>IF(F36&lt;=0,0,F36*$B$5/12)</f>
      </c>
      <c r="D37" s="7">
        <f>B37-C37</f>
      </c>
      <c r="E37" s="7">
        <f>IF(F36-D37&lt;=0,0,MIN($B$8,F36-D37))</f>
      </c>
      <c r="F37" s="7">
        <f>MAX(0,F36-D37-E37)</f>
      </c>
    </row>
    <row r="38" spans="1:6" x14ac:dyDescent="0.25">
      <c r="A38">
        <v>25</v>
      </c>
      <c r="B38" s="7">
        <f>IF(F37&lt;=0,0,MIN($B$7,F37+(F37*$B$5/12)))</f>
      </c>
      <c r="C38" s="7">
        <f>IF(F37&lt;=0,0,F37*$B$5/12)</f>
      </c>
      <c r="D38" s="7">
        <f>B38-C38</f>
      </c>
      <c r="E38" s="7">
        <f>IF(F37-D38&lt;=0,0,MIN($B$8,F37-D38))</f>
      </c>
      <c r="F38" s="7">
        <f>MAX(0,F37-D38-E38)</f>
      </c>
    </row>
    <row r="39" spans="1:6" x14ac:dyDescent="0.25">
      <c r="A39">
        <v>26</v>
      </c>
      <c r="B39" s="7">
        <f>IF(F38&lt;=0,0,MIN($B$7,F38+(F38*$B$5/12)))</f>
      </c>
      <c r="C39" s="7">
        <f>IF(F38&lt;=0,0,F38*$B$5/12)</f>
      </c>
      <c r="D39" s="7">
        <f>B39-C39</f>
      </c>
      <c r="E39" s="7">
        <f>IF(F38-D39&lt;=0,0,MIN($B$8,F38-D39))</f>
      </c>
      <c r="F39" s="7">
        <f>MAX(0,F38-D39-E39)</f>
      </c>
    </row>
    <row r="40" spans="1:6" x14ac:dyDescent="0.25">
      <c r="A40">
        <v>27</v>
      </c>
      <c r="B40" s="7">
        <f>IF(F39&lt;=0,0,MIN($B$7,F39+(F39*$B$5/12)))</f>
      </c>
      <c r="C40" s="7">
        <f>IF(F39&lt;=0,0,F39*$B$5/12)</f>
      </c>
      <c r="D40" s="7">
        <f>B40-C40</f>
      </c>
      <c r="E40" s="7">
        <f>IF(F39-D40&lt;=0,0,MIN($B$8,F39-D40))</f>
      </c>
      <c r="F40" s="7">
        <f>MAX(0,F39-D40-E40)</f>
      </c>
    </row>
    <row r="41" spans="1:6" x14ac:dyDescent="0.25">
      <c r="A41">
        <v>28</v>
      </c>
      <c r="B41" s="7">
        <f>IF(F40&lt;=0,0,MIN($B$7,F40+(F40*$B$5/12)))</f>
      </c>
      <c r="C41" s="7">
        <f>IF(F40&lt;=0,0,F40*$B$5/12)</f>
      </c>
      <c r="D41" s="7">
        <f>B41-C41</f>
      </c>
      <c r="E41" s="7">
        <f>IF(F40-D41&lt;=0,0,MIN($B$8,F40-D41))</f>
      </c>
      <c r="F41" s="7">
        <f>MAX(0,F40-D41-E41)</f>
      </c>
    </row>
    <row r="42" spans="1:6" x14ac:dyDescent="0.25">
      <c r="A42">
        <v>29</v>
      </c>
      <c r="B42" s="7">
        <f>IF(F41&lt;=0,0,MIN($B$7,F41+(F41*$B$5/12)))</f>
      </c>
      <c r="C42" s="7">
        <f>IF(F41&lt;=0,0,F41*$B$5/12)</f>
      </c>
      <c r="D42" s="7">
        <f>B42-C42</f>
      </c>
      <c r="E42" s="7">
        <f>IF(F41-D42&lt;=0,0,MIN($B$8,F41-D42))</f>
      </c>
      <c r="F42" s="7">
        <f>MAX(0,F41-D42-E42)</f>
      </c>
    </row>
    <row r="43" spans="1:6" x14ac:dyDescent="0.25">
      <c r="A43">
        <v>30</v>
      </c>
      <c r="B43" s="7">
        <f>IF(F42&lt;=0,0,MIN($B$7,F42+(F42*$B$5/12)))</f>
      </c>
      <c r="C43" s="7">
        <f>IF(F42&lt;=0,0,F42*$B$5/12)</f>
      </c>
      <c r="D43" s="7">
        <f>B43-C43</f>
      </c>
      <c r="E43" s="7">
        <f>IF(F42-D43&lt;=0,0,MIN($B$8,F42-D43))</f>
      </c>
      <c r="F43" s="7">
        <f>MAX(0,F42-D43-E43)</f>
      </c>
    </row>
    <row r="44" spans="1:6" x14ac:dyDescent="0.25">
      <c r="A44">
        <v>31</v>
      </c>
      <c r="B44" s="7">
        <f>IF(F43&lt;=0,0,MIN($B$7,F43+(F43*$B$5/12)))</f>
      </c>
      <c r="C44" s="7">
        <f>IF(F43&lt;=0,0,F43*$B$5/12)</f>
      </c>
      <c r="D44" s="7">
        <f>B44-C44</f>
      </c>
      <c r="E44" s="7">
        <f>IF(F43-D44&lt;=0,0,MIN($B$8,F43-D44))</f>
      </c>
      <c r="F44" s="7">
        <f>MAX(0,F43-D44-E44)</f>
      </c>
    </row>
    <row r="45" spans="1:6" x14ac:dyDescent="0.25">
      <c r="A45">
        <v>32</v>
      </c>
      <c r="B45" s="7">
        <f>IF(F44&lt;=0,0,MIN($B$7,F44+(F44*$B$5/12)))</f>
      </c>
      <c r="C45" s="7">
        <f>IF(F44&lt;=0,0,F44*$B$5/12)</f>
      </c>
      <c r="D45" s="7">
        <f>B45-C45</f>
      </c>
      <c r="E45" s="7">
        <f>IF(F44-D45&lt;=0,0,MIN($B$8,F44-D45))</f>
      </c>
      <c r="F45" s="7">
        <f>MAX(0,F44-D45-E45)</f>
      </c>
    </row>
    <row r="46" spans="1:6" x14ac:dyDescent="0.25">
      <c r="A46">
        <v>33</v>
      </c>
      <c r="B46" s="7">
        <f>IF(F45&lt;=0,0,MIN($B$7,F45+(F45*$B$5/12)))</f>
      </c>
      <c r="C46" s="7">
        <f>IF(F45&lt;=0,0,F45*$B$5/12)</f>
      </c>
      <c r="D46" s="7">
        <f>B46-C46</f>
      </c>
      <c r="E46" s="7">
        <f>IF(F45-D46&lt;=0,0,MIN($B$8,F45-D46))</f>
      </c>
      <c r="F46" s="7">
        <f>MAX(0,F45-D46-E46)</f>
      </c>
    </row>
    <row r="47" spans="1:6" x14ac:dyDescent="0.25">
      <c r="A47">
        <v>34</v>
      </c>
      <c r="B47" s="7">
        <f>IF(F46&lt;=0,0,MIN($B$7,F46+(F46*$B$5/12)))</f>
      </c>
      <c r="C47" s="7">
        <f>IF(F46&lt;=0,0,F46*$B$5/12)</f>
      </c>
      <c r="D47" s="7">
        <f>B47-C47</f>
      </c>
      <c r="E47" s="7">
        <f>IF(F46-D47&lt;=0,0,MIN($B$8,F46-D47))</f>
      </c>
      <c r="F47" s="7">
        <f>MAX(0,F46-D47-E47)</f>
      </c>
    </row>
    <row r="48" spans="1:6" x14ac:dyDescent="0.25">
      <c r="A48">
        <v>35</v>
      </c>
      <c r="B48" s="7">
        <f>IF(F47&lt;=0,0,MIN($B$7,F47+(F47*$B$5/12)))</f>
      </c>
      <c r="C48" s="7">
        <f>IF(F47&lt;=0,0,F47*$B$5/12)</f>
      </c>
      <c r="D48" s="7">
        <f>B48-C48</f>
      </c>
      <c r="E48" s="7">
        <f>IF(F47-D48&lt;=0,0,MIN($B$8,F47-D48))</f>
      </c>
      <c r="F48" s="7">
        <f>MAX(0,F47-D48-E48)</f>
      </c>
    </row>
    <row r="49" spans="1:6" x14ac:dyDescent="0.25">
      <c r="A49">
        <v>36</v>
      </c>
      <c r="B49" s="7">
        <f>IF(F48&lt;=0,0,MIN($B$7,F48+(F48*$B$5/12)))</f>
      </c>
      <c r="C49" s="7">
        <f>IF(F48&lt;=0,0,F48*$B$5/12)</f>
      </c>
      <c r="D49" s="7">
        <f>B49-C49</f>
      </c>
      <c r="E49" s="7">
        <f>IF(F48-D49&lt;=0,0,MIN($B$8,F48-D49))</f>
      </c>
      <c r="F49" s="7">
        <f>MAX(0,F48-D49-E49)</f>
      </c>
    </row>
    <row r="50" spans="1:6" x14ac:dyDescent="0.25">
      <c r="A50">
        <v>37</v>
      </c>
      <c r="B50" s="7">
        <f>IF(F49&lt;=0,0,MIN($B$7,F49+(F49*$B$5/12)))</f>
      </c>
      <c r="C50" s="7">
        <f>IF(F49&lt;=0,0,F49*$B$5/12)</f>
      </c>
      <c r="D50" s="7">
        <f>B50-C50</f>
      </c>
      <c r="E50" s="7">
        <f>IF(F49-D50&lt;=0,0,MIN($B$8,F49-D50))</f>
      </c>
      <c r="F50" s="7">
        <f>MAX(0,F49-D50-E50)</f>
      </c>
    </row>
    <row r="51" spans="1:6" x14ac:dyDescent="0.25">
      <c r="A51">
        <v>38</v>
      </c>
      <c r="B51" s="7">
        <f>IF(F50&lt;=0,0,MIN($B$7,F50+(F50*$B$5/12)))</f>
      </c>
      <c r="C51" s="7">
        <f>IF(F50&lt;=0,0,F50*$B$5/12)</f>
      </c>
      <c r="D51" s="7">
        <f>B51-C51</f>
      </c>
      <c r="E51" s="7">
        <f>IF(F50-D51&lt;=0,0,MIN($B$8,F50-D51))</f>
      </c>
      <c r="F51" s="7">
        <f>MAX(0,F50-D51-E51)</f>
      </c>
    </row>
    <row r="52" spans="1:6" x14ac:dyDescent="0.25">
      <c r="A52">
        <v>39</v>
      </c>
      <c r="B52" s="7">
        <f>IF(F51&lt;=0,0,MIN($B$7,F51+(F51*$B$5/12)))</f>
      </c>
      <c r="C52" s="7">
        <f>IF(F51&lt;=0,0,F51*$B$5/12)</f>
      </c>
      <c r="D52" s="7">
        <f>B52-C52</f>
      </c>
      <c r="E52" s="7">
        <f>IF(F51-D52&lt;=0,0,MIN($B$8,F51-D52))</f>
      </c>
      <c r="F52" s="7">
        <f>MAX(0,F51-D52-E52)</f>
      </c>
    </row>
    <row r="53" spans="1:6" x14ac:dyDescent="0.25">
      <c r="A53">
        <v>40</v>
      </c>
      <c r="B53" s="7">
        <f>IF(F52&lt;=0,0,MIN($B$7,F52+(F52*$B$5/12)))</f>
      </c>
      <c r="C53" s="7">
        <f>IF(F52&lt;=0,0,F52*$B$5/12)</f>
      </c>
      <c r="D53" s="7">
        <f>B53-C53</f>
      </c>
      <c r="E53" s="7">
        <f>IF(F52-D53&lt;=0,0,MIN($B$8,F52-D53))</f>
      </c>
      <c r="F53" s="7">
        <f>MAX(0,F52-D53-E53)</f>
      </c>
    </row>
    <row r="54" spans="1:6" x14ac:dyDescent="0.25">
      <c r="A54">
        <v>41</v>
      </c>
      <c r="B54" s="7">
        <f>IF(F53&lt;=0,0,MIN($B$7,F53+(F53*$B$5/12)))</f>
      </c>
      <c r="C54" s="7">
        <f>IF(F53&lt;=0,0,F53*$B$5/12)</f>
      </c>
      <c r="D54" s="7">
        <f>B54-C54</f>
      </c>
      <c r="E54" s="7">
        <f>IF(F53-D54&lt;=0,0,MIN($B$8,F53-D54))</f>
      </c>
      <c r="F54" s="7">
        <f>MAX(0,F53-D54-E54)</f>
      </c>
    </row>
    <row r="55" spans="1:6" x14ac:dyDescent="0.25">
      <c r="A55">
        <v>42</v>
      </c>
      <c r="B55" s="7">
        <f>IF(F54&lt;=0,0,MIN($B$7,F54+(F54*$B$5/12)))</f>
      </c>
      <c r="C55" s="7">
        <f>IF(F54&lt;=0,0,F54*$B$5/12)</f>
      </c>
      <c r="D55" s="7">
        <f>B55-C55</f>
      </c>
      <c r="E55" s="7">
        <f>IF(F54-D55&lt;=0,0,MIN($B$8,F54-D55))</f>
      </c>
      <c r="F55" s="7">
        <f>MAX(0,F54-D55-E55)</f>
      </c>
    </row>
    <row r="56" spans="1:6" x14ac:dyDescent="0.25">
      <c r="A56">
        <v>43</v>
      </c>
      <c r="B56" s="7">
        <f>IF(F55&lt;=0,0,MIN($B$7,F55+(F55*$B$5/12)))</f>
      </c>
      <c r="C56" s="7">
        <f>IF(F55&lt;=0,0,F55*$B$5/12)</f>
      </c>
      <c r="D56" s="7">
        <f>B56-C56</f>
      </c>
      <c r="E56" s="7">
        <f>IF(F55-D56&lt;=0,0,MIN($B$8,F55-D56))</f>
      </c>
      <c r="F56" s="7">
        <f>MAX(0,F55-D56-E56)</f>
      </c>
    </row>
    <row r="57" spans="1:6" x14ac:dyDescent="0.25">
      <c r="A57">
        <v>44</v>
      </c>
      <c r="B57" s="7">
        <f>IF(F56&lt;=0,0,MIN($B$7,F56+(F56*$B$5/12)))</f>
      </c>
      <c r="C57" s="7">
        <f>IF(F56&lt;=0,0,F56*$B$5/12)</f>
      </c>
      <c r="D57" s="7">
        <f>B57-C57</f>
      </c>
      <c r="E57" s="7">
        <f>IF(F56-D57&lt;=0,0,MIN($B$8,F56-D57))</f>
      </c>
      <c r="F57" s="7">
        <f>MAX(0,F56-D57-E57)</f>
      </c>
    </row>
    <row r="58" spans="1:6" x14ac:dyDescent="0.25">
      <c r="A58">
        <v>45</v>
      </c>
      <c r="B58" s="7">
        <f>IF(F57&lt;=0,0,MIN($B$7,F57+(F57*$B$5/12)))</f>
      </c>
      <c r="C58" s="7">
        <f>IF(F57&lt;=0,0,F57*$B$5/12)</f>
      </c>
      <c r="D58" s="7">
        <f>B58-C58</f>
      </c>
      <c r="E58" s="7">
        <f>IF(F57-D58&lt;=0,0,MIN($B$8,F57-D58))</f>
      </c>
      <c r="F58" s="7">
        <f>MAX(0,F57-D58-E58)</f>
      </c>
    </row>
    <row r="59" spans="1:6" x14ac:dyDescent="0.25">
      <c r="A59">
        <v>46</v>
      </c>
      <c r="B59" s="7">
        <f>IF(F58&lt;=0,0,MIN($B$7,F58+(F58*$B$5/12)))</f>
      </c>
      <c r="C59" s="7">
        <f>IF(F58&lt;=0,0,F58*$B$5/12)</f>
      </c>
      <c r="D59" s="7">
        <f>B59-C59</f>
      </c>
      <c r="E59" s="7">
        <f>IF(F58-D59&lt;=0,0,MIN($B$8,F58-D59))</f>
      </c>
      <c r="F59" s="7">
        <f>MAX(0,F58-D59-E59)</f>
      </c>
    </row>
    <row r="60" spans="1:6" x14ac:dyDescent="0.25">
      <c r="A60">
        <v>47</v>
      </c>
      <c r="B60" s="7">
        <f>IF(F59&lt;=0,0,MIN($B$7,F59+(F59*$B$5/12)))</f>
      </c>
      <c r="C60" s="7">
        <f>IF(F59&lt;=0,0,F59*$B$5/12)</f>
      </c>
      <c r="D60" s="7">
        <f>B60-C60</f>
      </c>
      <c r="E60" s="7">
        <f>IF(F59-D60&lt;=0,0,MIN($B$8,F59-D60))</f>
      </c>
      <c r="F60" s="7">
        <f>MAX(0,F59-D60-E60)</f>
      </c>
    </row>
    <row r="61" spans="1:6" x14ac:dyDescent="0.25">
      <c r="A61">
        <v>48</v>
      </c>
      <c r="B61" s="7">
        <f>IF(F60&lt;=0,0,MIN($B$7,F60+(F60*$B$5/12)))</f>
      </c>
      <c r="C61" s="7">
        <f>IF(F60&lt;=0,0,F60*$B$5/12)</f>
      </c>
      <c r="D61" s="7">
        <f>B61-C61</f>
      </c>
      <c r="E61" s="7">
        <f>IF(F60-D61&lt;=0,0,MIN($B$8,F60-D61))</f>
      </c>
      <c r="F61" s="7">
        <f>MAX(0,F60-D61-E61)</f>
      </c>
    </row>
    <row r="62" spans="1:6" x14ac:dyDescent="0.25">
      <c r="A62">
        <v>49</v>
      </c>
      <c r="B62" s="7">
        <f>IF(F61&lt;=0,0,MIN($B$7,F61+(F61*$B$5/12)))</f>
      </c>
      <c r="C62" s="7">
        <f>IF(F61&lt;=0,0,F61*$B$5/12)</f>
      </c>
      <c r="D62" s="7">
        <f>B62-C62</f>
      </c>
      <c r="E62" s="7">
        <f>IF(F61-D62&lt;=0,0,MIN($B$8,F61-D62))</f>
      </c>
      <c r="F62" s="7">
        <f>MAX(0,F61-D62-E62)</f>
      </c>
    </row>
    <row r="63" spans="1:6" x14ac:dyDescent="0.25">
      <c r="A63">
        <v>50</v>
      </c>
      <c r="B63" s="7">
        <f>IF(F62&lt;=0,0,MIN($B$7,F62+(F62*$B$5/12)))</f>
      </c>
      <c r="C63" s="7">
        <f>IF(F62&lt;=0,0,F62*$B$5/12)</f>
      </c>
      <c r="D63" s="7">
        <f>B63-C63</f>
      </c>
      <c r="E63" s="7">
        <f>IF(F62-D63&lt;=0,0,MIN($B$8,F62-D63))</f>
      </c>
      <c r="F63" s="7">
        <f>MAX(0,F62-D63-E63)</f>
      </c>
    </row>
    <row r="64" spans="1:6" x14ac:dyDescent="0.25">
      <c r="A64">
        <v>51</v>
      </c>
      <c r="B64" s="7">
        <f>IF(F63&lt;=0,0,MIN($B$7,F63+(F63*$B$5/12)))</f>
      </c>
      <c r="C64" s="7">
        <f>IF(F63&lt;=0,0,F63*$B$5/12)</f>
      </c>
      <c r="D64" s="7">
        <f>B64-C64</f>
      </c>
      <c r="E64" s="7">
        <f>IF(F63-D64&lt;=0,0,MIN($B$8,F63-D64))</f>
      </c>
      <c r="F64" s="7">
        <f>MAX(0,F63-D64-E64)</f>
      </c>
    </row>
    <row r="65" spans="1:6" x14ac:dyDescent="0.25">
      <c r="A65">
        <v>52</v>
      </c>
      <c r="B65" s="7">
        <f>IF(F64&lt;=0,0,MIN($B$7,F64+(F64*$B$5/12)))</f>
      </c>
      <c r="C65" s="7">
        <f>IF(F64&lt;=0,0,F64*$B$5/12)</f>
      </c>
      <c r="D65" s="7">
        <f>B65-C65</f>
      </c>
      <c r="E65" s="7">
        <f>IF(F64-D65&lt;=0,0,MIN($B$8,F64-D65))</f>
      </c>
      <c r="F65" s="7">
        <f>MAX(0,F64-D65-E65)</f>
      </c>
    </row>
    <row r="66" spans="1:6" x14ac:dyDescent="0.25">
      <c r="A66">
        <v>53</v>
      </c>
      <c r="B66" s="7">
        <f>IF(F65&lt;=0,0,MIN($B$7,F65+(F65*$B$5/12)))</f>
      </c>
      <c r="C66" s="7">
        <f>IF(F65&lt;=0,0,F65*$B$5/12)</f>
      </c>
      <c r="D66" s="7">
        <f>B66-C66</f>
      </c>
      <c r="E66" s="7">
        <f>IF(F65-D66&lt;=0,0,MIN($B$8,F65-D66))</f>
      </c>
      <c r="F66" s="7">
        <f>MAX(0,F65-D66-E66)</f>
      </c>
    </row>
    <row r="67" spans="1:6" x14ac:dyDescent="0.25">
      <c r="A67">
        <v>54</v>
      </c>
      <c r="B67" s="7">
        <f>IF(F66&lt;=0,0,MIN($B$7,F66+(F66*$B$5/12)))</f>
      </c>
      <c r="C67" s="7">
        <f>IF(F66&lt;=0,0,F66*$B$5/12)</f>
      </c>
      <c r="D67" s="7">
        <f>B67-C67</f>
      </c>
      <c r="E67" s="7">
        <f>IF(F66-D67&lt;=0,0,MIN($B$8,F66-D67))</f>
      </c>
      <c r="F67" s="7">
        <f>MAX(0,F66-D67-E67)</f>
      </c>
    </row>
    <row r="68" spans="1:6" x14ac:dyDescent="0.25">
      <c r="A68">
        <v>55</v>
      </c>
      <c r="B68" s="7">
        <f>IF(F67&lt;=0,0,MIN($B$7,F67+(F67*$B$5/12)))</f>
      </c>
      <c r="C68" s="7">
        <f>IF(F67&lt;=0,0,F67*$B$5/12)</f>
      </c>
      <c r="D68" s="7">
        <f>B68-C68</f>
      </c>
      <c r="E68" s="7">
        <f>IF(F67-D68&lt;=0,0,MIN($B$8,F67-D68))</f>
      </c>
      <c r="F68" s="7">
        <f>MAX(0,F67-D68-E68)</f>
      </c>
    </row>
    <row r="69" spans="1:6" x14ac:dyDescent="0.25">
      <c r="A69">
        <v>56</v>
      </c>
      <c r="B69" s="7">
        <f>IF(F68&lt;=0,0,MIN($B$7,F68+(F68*$B$5/12)))</f>
      </c>
      <c r="C69" s="7">
        <f>IF(F68&lt;=0,0,F68*$B$5/12)</f>
      </c>
      <c r="D69" s="7">
        <f>B69-C69</f>
      </c>
      <c r="E69" s="7">
        <f>IF(F68-D69&lt;=0,0,MIN($B$8,F68-D69))</f>
      </c>
      <c r="F69" s="7">
        <f>MAX(0,F68-D69-E69)</f>
      </c>
    </row>
    <row r="70" spans="1:6" x14ac:dyDescent="0.25">
      <c r="A70">
        <v>57</v>
      </c>
      <c r="B70" s="7">
        <f>IF(F69&lt;=0,0,MIN($B$7,F69+(F69*$B$5/12)))</f>
      </c>
      <c r="C70" s="7">
        <f>IF(F69&lt;=0,0,F69*$B$5/12)</f>
      </c>
      <c r="D70" s="7">
        <f>B70-C70</f>
      </c>
      <c r="E70" s="7">
        <f>IF(F69-D70&lt;=0,0,MIN($B$8,F69-D70))</f>
      </c>
      <c r="F70" s="7">
        <f>MAX(0,F69-D70-E70)</f>
      </c>
    </row>
    <row r="71" spans="1:6" x14ac:dyDescent="0.25">
      <c r="A71">
        <v>58</v>
      </c>
      <c r="B71" s="7">
        <f>IF(F70&lt;=0,0,MIN($B$7,F70+(F70*$B$5/12)))</f>
      </c>
      <c r="C71" s="7">
        <f>IF(F70&lt;=0,0,F70*$B$5/12)</f>
      </c>
      <c r="D71" s="7">
        <f>B71-C71</f>
      </c>
      <c r="E71" s="7">
        <f>IF(F70-D71&lt;=0,0,MIN($B$8,F70-D71))</f>
      </c>
      <c r="F71" s="7">
        <f>MAX(0,F70-D71-E71)</f>
      </c>
    </row>
    <row r="72" spans="1:6" x14ac:dyDescent="0.25">
      <c r="A72">
        <v>59</v>
      </c>
      <c r="B72" s="7">
        <f>IF(F71&lt;=0,0,MIN($B$7,F71+(F71*$B$5/12)))</f>
      </c>
      <c r="C72" s="7">
        <f>IF(F71&lt;=0,0,F71*$B$5/12)</f>
      </c>
      <c r="D72" s="7">
        <f>B72-C72</f>
      </c>
      <c r="E72" s="7">
        <f>IF(F71-D72&lt;=0,0,MIN($B$8,F71-D72))</f>
      </c>
      <c r="F72" s="7">
        <f>MAX(0,F71-D72-E72)</f>
      </c>
    </row>
    <row r="73" spans="1:6" x14ac:dyDescent="0.25">
      <c r="A73">
        <v>60</v>
      </c>
      <c r="B73" s="7">
        <f>IF(F72&lt;=0,0,MIN($B$7,F72+(F72*$B$5/12)))</f>
      </c>
      <c r="C73" s="7">
        <f>IF(F72&lt;=0,0,F72*$B$5/12)</f>
      </c>
      <c r="D73" s="7">
        <f>B73-C73</f>
      </c>
      <c r="E73" s="7">
        <f>IF(F72-D73&lt;=0,0,MIN($B$8,F72-D73))</f>
      </c>
      <c r="F73" s="7">
        <f>MAX(0,F72-D73-E73)</f>
      </c>
    </row>
    <row r="74" spans="1:6" x14ac:dyDescent="0.25">
      <c r="A74">
        <v>61</v>
      </c>
      <c r="B74" s="7">
        <f>IF(F73&lt;=0,0,MIN($B$7,F73+(F73*$B$5/12)))</f>
      </c>
      <c r="C74" s="7">
        <f>IF(F73&lt;=0,0,F73*$B$5/12)</f>
      </c>
      <c r="D74" s="7">
        <f>B74-C74</f>
      </c>
      <c r="E74" s="7">
        <f>IF(F73-D74&lt;=0,0,MIN($B$8,F73-D74))</f>
      </c>
      <c r="F74" s="7">
        <f>MAX(0,F73-D74-E74)</f>
      </c>
    </row>
    <row r="75" spans="1:6" x14ac:dyDescent="0.25">
      <c r="A75">
        <v>62</v>
      </c>
      <c r="B75" s="7">
        <f>IF(F74&lt;=0,0,MIN($B$7,F74+(F74*$B$5/12)))</f>
      </c>
      <c r="C75" s="7">
        <f>IF(F74&lt;=0,0,F74*$B$5/12)</f>
      </c>
      <c r="D75" s="7">
        <f>B75-C75</f>
      </c>
      <c r="E75" s="7">
        <f>IF(F74-D75&lt;=0,0,MIN($B$8,F74-D75))</f>
      </c>
      <c r="F75" s="7">
        <f>MAX(0,F74-D75-E75)</f>
      </c>
    </row>
    <row r="76" spans="1:6" x14ac:dyDescent="0.25">
      <c r="A76">
        <v>63</v>
      </c>
      <c r="B76" s="7">
        <f>IF(F75&lt;=0,0,MIN($B$7,F75+(F75*$B$5/12)))</f>
      </c>
      <c r="C76" s="7">
        <f>IF(F75&lt;=0,0,F75*$B$5/12)</f>
      </c>
      <c r="D76" s="7">
        <f>B76-C76</f>
      </c>
      <c r="E76" s="7">
        <f>IF(F75-D76&lt;=0,0,MIN($B$8,F75-D76))</f>
      </c>
      <c r="F76" s="7">
        <f>MAX(0,F75-D76-E76)</f>
      </c>
    </row>
    <row r="77" spans="1:6" x14ac:dyDescent="0.25">
      <c r="A77">
        <v>64</v>
      </c>
      <c r="B77" s="7">
        <f>IF(F76&lt;=0,0,MIN($B$7,F76+(F76*$B$5/12)))</f>
      </c>
      <c r="C77" s="7">
        <f>IF(F76&lt;=0,0,F76*$B$5/12)</f>
      </c>
      <c r="D77" s="7">
        <f>B77-C77</f>
      </c>
      <c r="E77" s="7">
        <f>IF(F76-D77&lt;=0,0,MIN($B$8,F76-D77))</f>
      </c>
      <c r="F77" s="7">
        <f>MAX(0,F76-D77-E77)</f>
      </c>
    </row>
    <row r="78" spans="1:6" x14ac:dyDescent="0.25">
      <c r="A78">
        <v>65</v>
      </c>
      <c r="B78" s="7">
        <f>IF(F77&lt;=0,0,MIN($B$7,F77+(F77*$B$5/12)))</f>
      </c>
      <c r="C78" s="7">
        <f>IF(F77&lt;=0,0,F77*$B$5/12)</f>
      </c>
      <c r="D78" s="7">
        <f>B78-C78</f>
      </c>
      <c r="E78" s="7">
        <f>IF(F77-D78&lt;=0,0,MIN($B$8,F77-D78))</f>
      </c>
      <c r="F78" s="7">
        <f>MAX(0,F77-D78-E78)</f>
      </c>
    </row>
    <row r="79" spans="1:6" x14ac:dyDescent="0.25">
      <c r="A79">
        <v>66</v>
      </c>
      <c r="B79" s="7">
        <f>IF(F78&lt;=0,0,MIN($B$7,F78+(F78*$B$5/12)))</f>
      </c>
      <c r="C79" s="7">
        <f>IF(F78&lt;=0,0,F78*$B$5/12)</f>
      </c>
      <c r="D79" s="7">
        <f>B79-C79</f>
      </c>
      <c r="E79" s="7">
        <f>IF(F78-D79&lt;=0,0,MIN($B$8,F78-D79))</f>
      </c>
      <c r="F79" s="7">
        <f>MAX(0,F78-D79-E79)</f>
      </c>
    </row>
    <row r="80" spans="1:6" x14ac:dyDescent="0.25">
      <c r="A80">
        <v>67</v>
      </c>
      <c r="B80" s="7">
        <f>IF(F79&lt;=0,0,MIN($B$7,F79+(F79*$B$5/12)))</f>
      </c>
      <c r="C80" s="7">
        <f>IF(F79&lt;=0,0,F79*$B$5/12)</f>
      </c>
      <c r="D80" s="7">
        <f>B80-C80</f>
      </c>
      <c r="E80" s="7">
        <f>IF(F79-D80&lt;=0,0,MIN($B$8,F79-D80))</f>
      </c>
      <c r="F80" s="7">
        <f>MAX(0,F79-D80-E80)</f>
      </c>
    </row>
    <row r="81" spans="1:6" x14ac:dyDescent="0.25">
      <c r="A81">
        <v>68</v>
      </c>
      <c r="B81" s="7">
        <f>IF(F80&lt;=0,0,MIN($B$7,F80+(F80*$B$5/12)))</f>
      </c>
      <c r="C81" s="7">
        <f>IF(F80&lt;=0,0,F80*$B$5/12)</f>
      </c>
      <c r="D81" s="7">
        <f>B81-C81</f>
      </c>
      <c r="E81" s="7">
        <f>IF(F80-D81&lt;=0,0,MIN($B$8,F80-D81))</f>
      </c>
      <c r="F81" s="7">
        <f>MAX(0,F80-D81-E81)</f>
      </c>
    </row>
    <row r="82" spans="1:6" x14ac:dyDescent="0.25">
      <c r="A82">
        <v>69</v>
      </c>
      <c r="B82" s="7">
        <f>IF(F81&lt;=0,0,MIN($B$7,F81+(F81*$B$5/12)))</f>
      </c>
      <c r="C82" s="7">
        <f>IF(F81&lt;=0,0,F81*$B$5/12)</f>
      </c>
      <c r="D82" s="7">
        <f>B82-C82</f>
      </c>
      <c r="E82" s="7">
        <f>IF(F81-D82&lt;=0,0,MIN($B$8,F81-D82))</f>
      </c>
      <c r="F82" s="7">
        <f>MAX(0,F81-D82-E82)</f>
      </c>
    </row>
    <row r="83" spans="1:6" x14ac:dyDescent="0.25">
      <c r="A83">
        <v>70</v>
      </c>
      <c r="B83" s="7">
        <f>IF(F82&lt;=0,0,MIN($B$7,F82+(F82*$B$5/12)))</f>
      </c>
      <c r="C83" s="7">
        <f>IF(F82&lt;=0,0,F82*$B$5/12)</f>
      </c>
      <c r="D83" s="7">
        <f>B83-C83</f>
      </c>
      <c r="E83" s="7">
        <f>IF(F82-D83&lt;=0,0,MIN($B$8,F82-D83))</f>
      </c>
      <c r="F83" s="7">
        <f>MAX(0,F82-D83-E83)</f>
      </c>
    </row>
    <row r="84" spans="1:6" x14ac:dyDescent="0.25">
      <c r="A84">
        <v>71</v>
      </c>
      <c r="B84" s="7">
        <f>IF(F83&lt;=0,0,MIN($B$7,F83+(F83*$B$5/12)))</f>
      </c>
      <c r="C84" s="7">
        <f>IF(F83&lt;=0,0,F83*$B$5/12)</f>
      </c>
      <c r="D84" s="7">
        <f>B84-C84</f>
      </c>
      <c r="E84" s="7">
        <f>IF(F83-D84&lt;=0,0,MIN($B$8,F83-D84))</f>
      </c>
      <c r="F84" s="7">
        <f>MAX(0,F83-D84-E84)</f>
      </c>
    </row>
    <row r="85" spans="1:6" x14ac:dyDescent="0.25">
      <c r="A85">
        <v>72</v>
      </c>
      <c r="B85" s="7">
        <f>IF(F84&lt;=0,0,MIN($B$7,F84+(F84*$B$5/12)))</f>
      </c>
      <c r="C85" s="7">
        <f>IF(F84&lt;=0,0,F84*$B$5/12)</f>
      </c>
      <c r="D85" s="7">
        <f>B85-C85</f>
      </c>
      <c r="E85" s="7">
        <f>IF(F84-D85&lt;=0,0,MIN($B$8,F84-D85))</f>
      </c>
      <c r="F85" s="7">
        <f>MAX(0,F84-D85-E85)</f>
      </c>
    </row>
    <row r="86" spans="1:6" x14ac:dyDescent="0.25">
      <c r="A86">
        <v>73</v>
      </c>
      <c r="B86" s="7">
        <f>IF(F85&lt;=0,0,MIN($B$7,F85+(F85*$B$5/12)))</f>
      </c>
      <c r="C86" s="7">
        <f>IF(F85&lt;=0,0,F85*$B$5/12)</f>
      </c>
      <c r="D86" s="7">
        <f>B86-C86</f>
      </c>
      <c r="E86" s="7">
        <f>IF(F85-D86&lt;=0,0,MIN($B$8,F85-D86))</f>
      </c>
      <c r="F86" s="7">
        <f>MAX(0,F85-D86-E86)</f>
      </c>
    </row>
    <row r="87" spans="1:6" x14ac:dyDescent="0.25">
      <c r="A87">
        <v>74</v>
      </c>
      <c r="B87" s="7">
        <f>IF(F86&lt;=0,0,MIN($B$7,F86+(F86*$B$5/12)))</f>
      </c>
      <c r="C87" s="7">
        <f>IF(F86&lt;=0,0,F86*$B$5/12)</f>
      </c>
      <c r="D87" s="7">
        <f>B87-C87</f>
      </c>
      <c r="E87" s="7">
        <f>IF(F86-D87&lt;=0,0,MIN($B$8,F86-D87))</f>
      </c>
      <c r="F87" s="7">
        <f>MAX(0,F86-D87-E87)</f>
      </c>
    </row>
    <row r="88" spans="1:6" x14ac:dyDescent="0.25">
      <c r="A88">
        <v>75</v>
      </c>
      <c r="B88" s="7">
        <f>IF(F87&lt;=0,0,MIN($B$7,F87+(F87*$B$5/12)))</f>
      </c>
      <c r="C88" s="7">
        <f>IF(F87&lt;=0,0,F87*$B$5/12)</f>
      </c>
      <c r="D88" s="7">
        <f>B88-C88</f>
      </c>
      <c r="E88" s="7">
        <f>IF(F87-D88&lt;=0,0,MIN($B$8,F87-D88))</f>
      </c>
      <c r="F88" s="7">
        <f>MAX(0,F87-D88-E88)</f>
      </c>
    </row>
    <row r="89" spans="1:6" x14ac:dyDescent="0.25">
      <c r="A89">
        <v>76</v>
      </c>
      <c r="B89" s="7">
        <f>IF(F88&lt;=0,0,MIN($B$7,F88+(F88*$B$5/12)))</f>
      </c>
      <c r="C89" s="7">
        <f>IF(F88&lt;=0,0,F88*$B$5/12)</f>
      </c>
      <c r="D89" s="7">
        <f>B89-C89</f>
      </c>
      <c r="E89" s="7">
        <f>IF(F88-D89&lt;=0,0,MIN($B$8,F88-D89))</f>
      </c>
      <c r="F89" s="7">
        <f>MAX(0,F88-D89-E89)</f>
      </c>
    </row>
    <row r="90" spans="1:6" x14ac:dyDescent="0.25">
      <c r="A90">
        <v>77</v>
      </c>
      <c r="B90" s="7">
        <f>IF(F89&lt;=0,0,MIN($B$7,F89+(F89*$B$5/12)))</f>
      </c>
      <c r="C90" s="7">
        <f>IF(F89&lt;=0,0,F89*$B$5/12)</f>
      </c>
      <c r="D90" s="7">
        <f>B90-C90</f>
      </c>
      <c r="E90" s="7">
        <f>IF(F89-D90&lt;=0,0,MIN($B$8,F89-D90))</f>
      </c>
      <c r="F90" s="7">
        <f>MAX(0,F89-D90-E90)</f>
      </c>
    </row>
    <row r="91" spans="1:6" x14ac:dyDescent="0.25">
      <c r="A91">
        <v>78</v>
      </c>
      <c r="B91" s="7">
        <f>IF(F90&lt;=0,0,MIN($B$7,F90+(F90*$B$5/12)))</f>
      </c>
      <c r="C91" s="7">
        <f>IF(F90&lt;=0,0,F90*$B$5/12)</f>
      </c>
      <c r="D91" s="7">
        <f>B91-C91</f>
      </c>
      <c r="E91" s="7">
        <f>IF(F90-D91&lt;=0,0,MIN($B$8,F90-D91))</f>
      </c>
      <c r="F91" s="7">
        <f>MAX(0,F90-D91-E91)</f>
      </c>
    </row>
    <row r="92" spans="1:6" x14ac:dyDescent="0.25">
      <c r="A92">
        <v>79</v>
      </c>
      <c r="B92" s="7">
        <f>IF(F91&lt;=0,0,MIN($B$7,F91+(F91*$B$5/12)))</f>
      </c>
      <c r="C92" s="7">
        <f>IF(F91&lt;=0,0,F91*$B$5/12)</f>
      </c>
      <c r="D92" s="7">
        <f>B92-C92</f>
      </c>
      <c r="E92" s="7">
        <f>IF(F91-D92&lt;=0,0,MIN($B$8,F91-D92))</f>
      </c>
      <c r="F92" s="7">
        <f>MAX(0,F91-D92-E92)</f>
      </c>
    </row>
    <row r="93" spans="1:6" x14ac:dyDescent="0.25">
      <c r="A93">
        <v>80</v>
      </c>
      <c r="B93" s="7">
        <f>IF(F92&lt;=0,0,MIN($B$7,F92+(F92*$B$5/12)))</f>
      </c>
      <c r="C93" s="7">
        <f>IF(F92&lt;=0,0,F92*$B$5/12)</f>
      </c>
      <c r="D93" s="7">
        <f>B93-C93</f>
      </c>
      <c r="E93" s="7">
        <f>IF(F92-D93&lt;=0,0,MIN($B$8,F92-D93))</f>
      </c>
      <c r="F93" s="7">
        <f>MAX(0,F92-D93-E93)</f>
      </c>
    </row>
    <row r="94" spans="1:6" x14ac:dyDescent="0.25">
      <c r="A94">
        <v>81</v>
      </c>
      <c r="B94" s="7">
        <f>IF(F93&lt;=0,0,MIN($B$7,F93+(F93*$B$5/12)))</f>
      </c>
      <c r="C94" s="7">
        <f>IF(F93&lt;=0,0,F93*$B$5/12)</f>
      </c>
      <c r="D94" s="7">
        <f>B94-C94</f>
      </c>
      <c r="E94" s="7">
        <f>IF(F93-D94&lt;=0,0,MIN($B$8,F93-D94))</f>
      </c>
      <c r="F94" s="7">
        <f>MAX(0,F93-D94-E94)</f>
      </c>
    </row>
    <row r="95" spans="1:6" x14ac:dyDescent="0.25">
      <c r="A95">
        <v>82</v>
      </c>
      <c r="B95" s="7">
        <f>IF(F94&lt;=0,0,MIN($B$7,F94+(F94*$B$5/12)))</f>
      </c>
      <c r="C95" s="7">
        <f>IF(F94&lt;=0,0,F94*$B$5/12)</f>
      </c>
      <c r="D95" s="7">
        <f>B95-C95</f>
      </c>
      <c r="E95" s="7">
        <f>IF(F94-D95&lt;=0,0,MIN($B$8,F94-D95))</f>
      </c>
      <c r="F95" s="7">
        <f>MAX(0,F94-D95-E95)</f>
      </c>
    </row>
    <row r="96" spans="1:6" x14ac:dyDescent="0.25">
      <c r="A96">
        <v>83</v>
      </c>
      <c r="B96" s="7">
        <f>IF(F95&lt;=0,0,MIN($B$7,F95+(F95*$B$5/12)))</f>
      </c>
      <c r="C96" s="7">
        <f>IF(F95&lt;=0,0,F95*$B$5/12)</f>
      </c>
      <c r="D96" s="7">
        <f>B96-C96</f>
      </c>
      <c r="E96" s="7">
        <f>IF(F95-D96&lt;=0,0,MIN($B$8,F95-D96))</f>
      </c>
      <c r="F96" s="7">
        <f>MAX(0,F95-D96-E96)</f>
      </c>
    </row>
    <row r="97" spans="1:6" x14ac:dyDescent="0.25">
      <c r="A97">
        <v>84</v>
      </c>
      <c r="B97" s="7">
        <f>IF(F96&lt;=0,0,MIN($B$7,F96+(F96*$B$5/12)))</f>
      </c>
      <c r="C97" s="7">
        <f>IF(F96&lt;=0,0,F96*$B$5/12)</f>
      </c>
      <c r="D97" s="7">
        <f>B97-C97</f>
      </c>
      <c r="E97" s="7">
        <f>IF(F96-D97&lt;=0,0,MIN($B$8,F96-D97))</f>
      </c>
      <c r="F97" s="7">
        <f>MAX(0,F96-D97-E97)</f>
      </c>
    </row>
    <row r="98" spans="1:6" x14ac:dyDescent="0.25">
      <c r="A98">
        <v>85</v>
      </c>
      <c r="B98" s="7">
        <f>IF(F97&lt;=0,0,MIN($B$7,F97+(F97*$B$5/12)))</f>
      </c>
      <c r="C98" s="7">
        <f>IF(F97&lt;=0,0,F97*$B$5/12)</f>
      </c>
      <c r="D98" s="7">
        <f>B98-C98</f>
      </c>
      <c r="E98" s="7">
        <f>IF(F97-D98&lt;=0,0,MIN($B$8,F97-D98))</f>
      </c>
      <c r="F98" s="7">
        <f>MAX(0,F97-D98-E98)</f>
      </c>
    </row>
    <row r="99" spans="1:6" x14ac:dyDescent="0.25">
      <c r="A99">
        <v>86</v>
      </c>
      <c r="B99" s="7">
        <f>IF(F98&lt;=0,0,MIN($B$7,F98+(F98*$B$5/12)))</f>
      </c>
      <c r="C99" s="7">
        <f>IF(F98&lt;=0,0,F98*$B$5/12)</f>
      </c>
      <c r="D99" s="7">
        <f>B99-C99</f>
      </c>
      <c r="E99" s="7">
        <f>IF(F98-D99&lt;=0,0,MIN($B$8,F98-D99))</f>
      </c>
      <c r="F99" s="7">
        <f>MAX(0,F98-D99-E99)</f>
      </c>
    </row>
    <row r="100" spans="1:6" x14ac:dyDescent="0.25">
      <c r="A100">
        <v>87</v>
      </c>
      <c r="B100" s="7">
        <f>IF(F99&lt;=0,0,MIN($B$7,F99+(F99*$B$5/12)))</f>
      </c>
      <c r="C100" s="7">
        <f>IF(F99&lt;=0,0,F99*$B$5/12)</f>
      </c>
      <c r="D100" s="7">
        <f>B100-C100</f>
      </c>
      <c r="E100" s="7">
        <f>IF(F99-D100&lt;=0,0,MIN($B$8,F99-D100))</f>
      </c>
      <c r="F100" s="7">
        <f>MAX(0,F99-D100-E100)</f>
      </c>
    </row>
    <row r="101" spans="1:6" x14ac:dyDescent="0.25">
      <c r="A101">
        <v>88</v>
      </c>
      <c r="B101" s="7">
        <f>IF(F100&lt;=0,0,MIN($B$7,F100+(F100*$B$5/12)))</f>
      </c>
      <c r="C101" s="7">
        <f>IF(F100&lt;=0,0,F100*$B$5/12)</f>
      </c>
      <c r="D101" s="7">
        <f>B101-C101</f>
      </c>
      <c r="E101" s="7">
        <f>IF(F100-D101&lt;=0,0,MIN($B$8,F100-D101))</f>
      </c>
      <c r="F101" s="7">
        <f>MAX(0,F100-D101-E101)</f>
      </c>
    </row>
    <row r="102" spans="1:6" x14ac:dyDescent="0.25">
      <c r="A102">
        <v>89</v>
      </c>
      <c r="B102" s="7">
        <f>IF(F101&lt;=0,0,MIN($B$7,F101+(F101*$B$5/12)))</f>
      </c>
      <c r="C102" s="7">
        <f>IF(F101&lt;=0,0,F101*$B$5/12)</f>
      </c>
      <c r="D102" s="7">
        <f>B102-C102</f>
      </c>
      <c r="E102" s="7">
        <f>IF(F101-D102&lt;=0,0,MIN($B$8,F101-D102))</f>
      </c>
      <c r="F102" s="7">
        <f>MAX(0,F101-D102-E102)</f>
      </c>
    </row>
    <row r="103" spans="1:6" x14ac:dyDescent="0.25">
      <c r="A103">
        <v>90</v>
      </c>
      <c r="B103" s="7">
        <f>IF(F102&lt;=0,0,MIN($B$7,F102+(F102*$B$5/12)))</f>
      </c>
      <c r="C103" s="7">
        <f>IF(F102&lt;=0,0,F102*$B$5/12)</f>
      </c>
      <c r="D103" s="7">
        <f>B103-C103</f>
      </c>
      <c r="E103" s="7">
        <f>IF(F102-D103&lt;=0,0,MIN($B$8,F102-D103))</f>
      </c>
      <c r="F103" s="7">
        <f>MAX(0,F102-D103-E103)</f>
      </c>
    </row>
    <row r="104" spans="1:6" x14ac:dyDescent="0.25">
      <c r="A104">
        <v>91</v>
      </c>
      <c r="B104" s="7">
        <f>IF(F103&lt;=0,0,MIN($B$7,F103+(F103*$B$5/12)))</f>
      </c>
      <c r="C104" s="7">
        <f>IF(F103&lt;=0,0,F103*$B$5/12)</f>
      </c>
      <c r="D104" s="7">
        <f>B104-C104</f>
      </c>
      <c r="E104" s="7">
        <f>IF(F103-D104&lt;=0,0,MIN($B$8,F103-D104))</f>
      </c>
      <c r="F104" s="7">
        <f>MAX(0,F103-D104-E104)</f>
      </c>
    </row>
    <row r="105" spans="1:6" x14ac:dyDescent="0.25">
      <c r="A105">
        <v>92</v>
      </c>
      <c r="B105" s="7">
        <f>IF(F104&lt;=0,0,MIN($B$7,F104+(F104*$B$5/12)))</f>
      </c>
      <c r="C105" s="7">
        <f>IF(F104&lt;=0,0,F104*$B$5/12)</f>
      </c>
      <c r="D105" s="7">
        <f>B105-C105</f>
      </c>
      <c r="E105" s="7">
        <f>IF(F104-D105&lt;=0,0,MIN($B$8,F104-D105))</f>
      </c>
      <c r="F105" s="7">
        <f>MAX(0,F104-D105-E105)</f>
      </c>
    </row>
    <row r="106" spans="1:6" x14ac:dyDescent="0.25">
      <c r="A106">
        <v>93</v>
      </c>
      <c r="B106" s="7">
        <f>IF(F105&lt;=0,0,MIN($B$7,F105+(F105*$B$5/12)))</f>
      </c>
      <c r="C106" s="7">
        <f>IF(F105&lt;=0,0,F105*$B$5/12)</f>
      </c>
      <c r="D106" s="7">
        <f>B106-C106</f>
      </c>
      <c r="E106" s="7">
        <f>IF(F105-D106&lt;=0,0,MIN($B$8,F105-D106))</f>
      </c>
      <c r="F106" s="7">
        <f>MAX(0,F105-D106-E106)</f>
      </c>
    </row>
    <row r="107" spans="1:6" x14ac:dyDescent="0.25">
      <c r="A107">
        <v>94</v>
      </c>
      <c r="B107" s="7">
        <f>IF(F106&lt;=0,0,MIN($B$7,F106+(F106*$B$5/12)))</f>
      </c>
      <c r="C107" s="7">
        <f>IF(F106&lt;=0,0,F106*$B$5/12)</f>
      </c>
      <c r="D107" s="7">
        <f>B107-C107</f>
      </c>
      <c r="E107" s="7">
        <f>IF(F106-D107&lt;=0,0,MIN($B$8,F106-D107))</f>
      </c>
      <c r="F107" s="7">
        <f>MAX(0,F106-D107-E107)</f>
      </c>
    </row>
    <row r="108" spans="1:6" x14ac:dyDescent="0.25">
      <c r="A108">
        <v>95</v>
      </c>
      <c r="B108" s="7">
        <f>IF(F107&lt;=0,0,MIN($B$7,F107+(F107*$B$5/12)))</f>
      </c>
      <c r="C108" s="7">
        <f>IF(F107&lt;=0,0,F107*$B$5/12)</f>
      </c>
      <c r="D108" s="7">
        <f>B108-C108</f>
      </c>
      <c r="E108" s="7">
        <f>IF(F107-D108&lt;=0,0,MIN($B$8,F107-D108))</f>
      </c>
      <c r="F108" s="7">
        <f>MAX(0,F107-D108-E108)</f>
      </c>
    </row>
    <row r="109" spans="1:6" x14ac:dyDescent="0.25">
      <c r="A109">
        <v>96</v>
      </c>
      <c r="B109" s="7">
        <f>IF(F108&lt;=0,0,MIN($B$7,F108+(F108*$B$5/12)))</f>
      </c>
      <c r="C109" s="7">
        <f>IF(F108&lt;=0,0,F108*$B$5/12)</f>
      </c>
      <c r="D109" s="7">
        <f>B109-C109</f>
      </c>
      <c r="E109" s="7">
        <f>IF(F108-D109&lt;=0,0,MIN($B$8,F108-D109))</f>
      </c>
      <c r="F109" s="7">
        <f>MAX(0,F108-D109-E109)</f>
      </c>
    </row>
    <row r="110" spans="1:6" x14ac:dyDescent="0.25">
      <c r="A110">
        <v>97</v>
      </c>
      <c r="B110" s="7">
        <f>IF(F109&lt;=0,0,MIN($B$7,F109+(F109*$B$5/12)))</f>
      </c>
      <c r="C110" s="7">
        <f>IF(F109&lt;=0,0,F109*$B$5/12)</f>
      </c>
      <c r="D110" s="7">
        <f>B110-C110</f>
      </c>
      <c r="E110" s="7">
        <f>IF(F109-D110&lt;=0,0,MIN($B$8,F109-D110))</f>
      </c>
      <c r="F110" s="7">
        <f>MAX(0,F109-D110-E110)</f>
      </c>
    </row>
    <row r="111" spans="1:6" x14ac:dyDescent="0.25">
      <c r="A111">
        <v>98</v>
      </c>
      <c r="B111" s="7">
        <f>IF(F110&lt;=0,0,MIN($B$7,F110+(F110*$B$5/12)))</f>
      </c>
      <c r="C111" s="7">
        <f>IF(F110&lt;=0,0,F110*$B$5/12)</f>
      </c>
      <c r="D111" s="7">
        <f>B111-C111</f>
      </c>
      <c r="E111" s="7">
        <f>IF(F110-D111&lt;=0,0,MIN($B$8,F110-D111))</f>
      </c>
      <c r="F111" s="7">
        <f>MAX(0,F110-D111-E111)</f>
      </c>
    </row>
    <row r="112" spans="1:6" x14ac:dyDescent="0.25">
      <c r="A112">
        <v>99</v>
      </c>
      <c r="B112" s="7">
        <f>IF(F111&lt;=0,0,MIN($B$7,F111+(F111*$B$5/12)))</f>
      </c>
      <c r="C112" s="7">
        <f>IF(F111&lt;=0,0,F111*$B$5/12)</f>
      </c>
      <c r="D112" s="7">
        <f>B112-C112</f>
      </c>
      <c r="E112" s="7">
        <f>IF(F111-D112&lt;=0,0,MIN($B$8,F111-D112))</f>
      </c>
      <c r="F112" s="7">
        <f>MAX(0,F111-D112-E112)</f>
      </c>
    </row>
    <row r="113" spans="1:6" x14ac:dyDescent="0.25">
      <c r="A113">
        <v>100</v>
      </c>
      <c r="B113" s="7">
        <f>IF(F112&lt;=0,0,MIN($B$7,F112+(F112*$B$5/12)))</f>
      </c>
      <c r="C113" s="7">
        <f>IF(F112&lt;=0,0,F112*$B$5/12)</f>
      </c>
      <c r="D113" s="7">
        <f>B113-C113</f>
      </c>
      <c r="E113" s="7">
        <f>IF(F112-D113&lt;=0,0,MIN($B$8,F112-D113))</f>
      </c>
      <c r="F113" s="7">
        <f>MAX(0,F112-D113-E113)</f>
      </c>
    </row>
    <row r="114" spans="1:6" x14ac:dyDescent="0.25">
      <c r="A114">
        <v>101</v>
      </c>
      <c r="B114" s="7">
        <f>IF(F113&lt;=0,0,MIN($B$7,F113+(F113*$B$5/12)))</f>
      </c>
      <c r="C114" s="7">
        <f>IF(F113&lt;=0,0,F113*$B$5/12)</f>
      </c>
      <c r="D114" s="7">
        <f>B114-C114</f>
      </c>
      <c r="E114" s="7">
        <f>IF(F113-D114&lt;=0,0,MIN($B$8,F113-D114))</f>
      </c>
      <c r="F114" s="7">
        <f>MAX(0,F113-D114-E114)</f>
      </c>
    </row>
    <row r="115" spans="1:6" x14ac:dyDescent="0.25">
      <c r="A115">
        <v>102</v>
      </c>
      <c r="B115" s="7">
        <f>IF(F114&lt;=0,0,MIN($B$7,F114+(F114*$B$5/12)))</f>
      </c>
      <c r="C115" s="7">
        <f>IF(F114&lt;=0,0,F114*$B$5/12)</f>
      </c>
      <c r="D115" s="7">
        <f>B115-C115</f>
      </c>
      <c r="E115" s="7">
        <f>IF(F114-D115&lt;=0,0,MIN($B$8,F114-D115))</f>
      </c>
      <c r="F115" s="7">
        <f>MAX(0,F114-D115-E115)</f>
      </c>
    </row>
    <row r="116" spans="1:6" x14ac:dyDescent="0.25">
      <c r="A116">
        <v>103</v>
      </c>
      <c r="B116" s="7">
        <f>IF(F115&lt;=0,0,MIN($B$7,F115+(F115*$B$5/12)))</f>
      </c>
      <c r="C116" s="7">
        <f>IF(F115&lt;=0,0,F115*$B$5/12)</f>
      </c>
      <c r="D116" s="7">
        <f>B116-C116</f>
      </c>
      <c r="E116" s="7">
        <f>IF(F115-D116&lt;=0,0,MIN($B$8,F115-D116))</f>
      </c>
      <c r="F116" s="7">
        <f>MAX(0,F115-D116-E116)</f>
      </c>
    </row>
    <row r="117" spans="1:6" x14ac:dyDescent="0.25">
      <c r="A117">
        <v>104</v>
      </c>
      <c r="B117" s="7">
        <f>IF(F116&lt;=0,0,MIN($B$7,F116+(F116*$B$5/12)))</f>
      </c>
      <c r="C117" s="7">
        <f>IF(F116&lt;=0,0,F116*$B$5/12)</f>
      </c>
      <c r="D117" s="7">
        <f>B117-C117</f>
      </c>
      <c r="E117" s="7">
        <f>IF(F116-D117&lt;=0,0,MIN($B$8,F116-D117))</f>
      </c>
      <c r="F117" s="7">
        <f>MAX(0,F116-D117-E117)</f>
      </c>
    </row>
    <row r="118" spans="1:6" x14ac:dyDescent="0.25">
      <c r="A118">
        <v>105</v>
      </c>
      <c r="B118" s="7">
        <f>IF(F117&lt;=0,0,MIN($B$7,F117+(F117*$B$5/12)))</f>
      </c>
      <c r="C118" s="7">
        <f>IF(F117&lt;=0,0,F117*$B$5/12)</f>
      </c>
      <c r="D118" s="7">
        <f>B118-C118</f>
      </c>
      <c r="E118" s="7">
        <f>IF(F117-D118&lt;=0,0,MIN($B$8,F117-D118))</f>
      </c>
      <c r="F118" s="7">
        <f>MAX(0,F117-D118-E118)</f>
      </c>
    </row>
    <row r="119" spans="1:6" x14ac:dyDescent="0.25">
      <c r="A119">
        <v>106</v>
      </c>
      <c r="B119" s="7">
        <f>IF(F118&lt;=0,0,MIN($B$7,F118+(F118*$B$5/12)))</f>
      </c>
      <c r="C119" s="7">
        <f>IF(F118&lt;=0,0,F118*$B$5/12)</f>
      </c>
      <c r="D119" s="7">
        <f>B119-C119</f>
      </c>
      <c r="E119" s="7">
        <f>IF(F118-D119&lt;=0,0,MIN($B$8,F118-D119))</f>
      </c>
      <c r="F119" s="7">
        <f>MAX(0,F118-D119-E119)</f>
      </c>
    </row>
    <row r="120" spans="1:6" x14ac:dyDescent="0.25">
      <c r="A120">
        <v>107</v>
      </c>
      <c r="B120" s="7">
        <f>IF(F119&lt;=0,0,MIN($B$7,F119+(F119*$B$5/12)))</f>
      </c>
      <c r="C120" s="7">
        <f>IF(F119&lt;=0,0,F119*$B$5/12)</f>
      </c>
      <c r="D120" s="7">
        <f>B120-C120</f>
      </c>
      <c r="E120" s="7">
        <f>IF(F119-D120&lt;=0,0,MIN($B$8,F119-D120))</f>
      </c>
      <c r="F120" s="7">
        <f>MAX(0,F119-D120-E120)</f>
      </c>
    </row>
    <row r="121" spans="1:6" x14ac:dyDescent="0.25">
      <c r="A121">
        <v>108</v>
      </c>
      <c r="B121" s="7">
        <f>IF(F120&lt;=0,0,MIN($B$7,F120+(F120*$B$5/12)))</f>
      </c>
      <c r="C121" s="7">
        <f>IF(F120&lt;=0,0,F120*$B$5/12)</f>
      </c>
      <c r="D121" s="7">
        <f>B121-C121</f>
      </c>
      <c r="E121" s="7">
        <f>IF(F120-D121&lt;=0,0,MIN($B$8,F120-D121))</f>
      </c>
      <c r="F121" s="7">
        <f>MAX(0,F120-D121-E121)</f>
      </c>
    </row>
    <row r="122" spans="1:6" x14ac:dyDescent="0.25">
      <c r="A122">
        <v>109</v>
      </c>
      <c r="B122" s="7">
        <f>IF(F121&lt;=0,0,MIN($B$7,F121+(F121*$B$5/12)))</f>
      </c>
      <c r="C122" s="7">
        <f>IF(F121&lt;=0,0,F121*$B$5/12)</f>
      </c>
      <c r="D122" s="7">
        <f>B122-C122</f>
      </c>
      <c r="E122" s="7">
        <f>IF(F121-D122&lt;=0,0,MIN($B$8,F121-D122))</f>
      </c>
      <c r="F122" s="7">
        <f>MAX(0,F121-D122-E122)</f>
      </c>
    </row>
    <row r="123" spans="1:6" x14ac:dyDescent="0.25">
      <c r="A123">
        <v>110</v>
      </c>
      <c r="B123" s="7">
        <f>IF(F122&lt;=0,0,MIN($B$7,F122+(F122*$B$5/12)))</f>
      </c>
      <c r="C123" s="7">
        <f>IF(F122&lt;=0,0,F122*$B$5/12)</f>
      </c>
      <c r="D123" s="7">
        <f>B123-C123</f>
      </c>
      <c r="E123" s="7">
        <f>IF(F122-D123&lt;=0,0,MIN($B$8,F122-D123))</f>
      </c>
      <c r="F123" s="7">
        <f>MAX(0,F122-D123-E123)</f>
      </c>
    </row>
    <row r="124" spans="1:6" x14ac:dyDescent="0.25">
      <c r="A124">
        <v>111</v>
      </c>
      <c r="B124" s="7">
        <f>IF(F123&lt;=0,0,MIN($B$7,F123+(F123*$B$5/12)))</f>
      </c>
      <c r="C124" s="7">
        <f>IF(F123&lt;=0,0,F123*$B$5/12)</f>
      </c>
      <c r="D124" s="7">
        <f>B124-C124</f>
      </c>
      <c r="E124" s="7">
        <f>IF(F123-D124&lt;=0,0,MIN($B$8,F123-D124))</f>
      </c>
      <c r="F124" s="7">
        <f>MAX(0,F123-D124-E124)</f>
      </c>
    </row>
    <row r="125" spans="1:6" x14ac:dyDescent="0.25">
      <c r="A125">
        <v>112</v>
      </c>
      <c r="B125" s="7">
        <f>IF(F124&lt;=0,0,MIN($B$7,F124+(F124*$B$5/12)))</f>
      </c>
      <c r="C125" s="7">
        <f>IF(F124&lt;=0,0,F124*$B$5/12)</f>
      </c>
      <c r="D125" s="7">
        <f>B125-C125</f>
      </c>
      <c r="E125" s="7">
        <f>IF(F124-D125&lt;=0,0,MIN($B$8,F124-D125))</f>
      </c>
      <c r="F125" s="7">
        <f>MAX(0,F124-D125-E125)</f>
      </c>
    </row>
    <row r="126" spans="1:6" x14ac:dyDescent="0.25">
      <c r="A126">
        <v>113</v>
      </c>
      <c r="B126" s="7">
        <f>IF(F125&lt;=0,0,MIN($B$7,F125+(F125*$B$5/12)))</f>
      </c>
      <c r="C126" s="7">
        <f>IF(F125&lt;=0,0,F125*$B$5/12)</f>
      </c>
      <c r="D126" s="7">
        <f>B126-C126</f>
      </c>
      <c r="E126" s="7">
        <f>IF(F125-D126&lt;=0,0,MIN($B$8,F125-D126))</f>
      </c>
      <c r="F126" s="7">
        <f>MAX(0,F125-D126-E126)</f>
      </c>
    </row>
    <row r="127" spans="1:6" x14ac:dyDescent="0.25">
      <c r="A127">
        <v>114</v>
      </c>
      <c r="B127" s="7">
        <f>IF(F126&lt;=0,0,MIN($B$7,F126+(F126*$B$5/12)))</f>
      </c>
      <c r="C127" s="7">
        <f>IF(F126&lt;=0,0,F126*$B$5/12)</f>
      </c>
      <c r="D127" s="7">
        <f>B127-C127</f>
      </c>
      <c r="E127" s="7">
        <f>IF(F126-D127&lt;=0,0,MIN($B$8,F126-D127))</f>
      </c>
      <c r="F127" s="7">
        <f>MAX(0,F126-D127-E127)</f>
      </c>
    </row>
    <row r="128" spans="1:6" x14ac:dyDescent="0.25">
      <c r="A128">
        <v>115</v>
      </c>
      <c r="B128" s="7">
        <f>IF(F127&lt;=0,0,MIN($B$7,F127+(F127*$B$5/12)))</f>
      </c>
      <c r="C128" s="7">
        <f>IF(F127&lt;=0,0,F127*$B$5/12)</f>
      </c>
      <c r="D128" s="7">
        <f>B128-C128</f>
      </c>
      <c r="E128" s="7">
        <f>IF(F127-D128&lt;=0,0,MIN($B$8,F127-D128))</f>
      </c>
      <c r="F128" s="7">
        <f>MAX(0,F127-D128-E128)</f>
      </c>
    </row>
    <row r="129" spans="1:6" x14ac:dyDescent="0.25">
      <c r="A129">
        <v>116</v>
      </c>
      <c r="B129" s="7">
        <f>IF(F128&lt;=0,0,MIN($B$7,F128+(F128*$B$5/12)))</f>
      </c>
      <c r="C129" s="7">
        <f>IF(F128&lt;=0,0,F128*$B$5/12)</f>
      </c>
      <c r="D129" s="7">
        <f>B129-C129</f>
      </c>
      <c r="E129" s="7">
        <f>IF(F128-D129&lt;=0,0,MIN($B$8,F128-D129))</f>
      </c>
      <c r="F129" s="7">
        <f>MAX(0,F128-D129-E129)</f>
      </c>
    </row>
    <row r="130" spans="1:6" x14ac:dyDescent="0.25">
      <c r="A130">
        <v>117</v>
      </c>
      <c r="B130" s="7">
        <f>IF(F129&lt;=0,0,MIN($B$7,F129+(F129*$B$5/12)))</f>
      </c>
      <c r="C130" s="7">
        <f>IF(F129&lt;=0,0,F129*$B$5/12)</f>
      </c>
      <c r="D130" s="7">
        <f>B130-C130</f>
      </c>
      <c r="E130" s="7">
        <f>IF(F129-D130&lt;=0,0,MIN($B$8,F129-D130))</f>
      </c>
      <c r="F130" s="7">
        <f>MAX(0,F129-D130-E130)</f>
      </c>
    </row>
    <row r="131" spans="1:6" x14ac:dyDescent="0.25">
      <c r="A131">
        <v>118</v>
      </c>
      <c r="B131" s="7">
        <f>IF(F130&lt;=0,0,MIN($B$7,F130+(F130*$B$5/12)))</f>
      </c>
      <c r="C131" s="7">
        <f>IF(F130&lt;=0,0,F130*$B$5/12)</f>
      </c>
      <c r="D131" s="7">
        <f>B131-C131</f>
      </c>
      <c r="E131" s="7">
        <f>IF(F130-D131&lt;=0,0,MIN($B$8,F130-D131))</f>
      </c>
      <c r="F131" s="7">
        <f>MAX(0,F130-D131-E131)</f>
      </c>
    </row>
    <row r="132" spans="1:6" x14ac:dyDescent="0.25">
      <c r="A132">
        <v>119</v>
      </c>
      <c r="B132" s="7">
        <f>IF(F131&lt;=0,0,MIN($B$7,F131+(F131*$B$5/12)))</f>
      </c>
      <c r="C132" s="7">
        <f>IF(F131&lt;=0,0,F131*$B$5/12)</f>
      </c>
      <c r="D132" s="7">
        <f>B132-C132</f>
      </c>
      <c r="E132" s="7">
        <f>IF(F131-D132&lt;=0,0,MIN($B$8,F131-D132))</f>
      </c>
      <c r="F132" s="7">
        <f>MAX(0,F131-D132-E132)</f>
      </c>
    </row>
    <row r="133" spans="1:6" x14ac:dyDescent="0.25">
      <c r="A133">
        <v>120</v>
      </c>
      <c r="B133" s="7">
        <f>IF(F132&lt;=0,0,MIN($B$7,F132+(F132*$B$5/12)))</f>
      </c>
      <c r="C133" s="7">
        <f>IF(F132&lt;=0,0,F132*$B$5/12)</f>
      </c>
      <c r="D133" s="7">
        <f>B133-C133</f>
      </c>
      <c r="E133" s="7">
        <f>IF(F132-D133&lt;=0,0,MIN($B$8,F132-D133))</f>
      </c>
      <c r="F133" s="7">
        <f>MAX(0,F132-D133-E133)</f>
      </c>
    </row>
    <row r="134" spans="1:6" x14ac:dyDescent="0.25">
      <c r="A134">
        <v>121</v>
      </c>
      <c r="B134" s="7">
        <f>IF(F133&lt;=0,0,MIN($B$7,F133+(F133*$B$5/12)))</f>
      </c>
      <c r="C134" s="7">
        <f>IF(F133&lt;=0,0,F133*$B$5/12)</f>
      </c>
      <c r="D134" s="7">
        <f>B134-C134</f>
      </c>
      <c r="E134" s="7">
        <f>IF(F133-D134&lt;=0,0,MIN($B$8,F133-D134))</f>
      </c>
      <c r="F134" s="7">
        <f>MAX(0,F133-D134-E134)</f>
      </c>
    </row>
    <row r="135" spans="1:6" x14ac:dyDescent="0.25">
      <c r="A135">
        <v>122</v>
      </c>
      <c r="B135" s="7">
        <f>IF(F134&lt;=0,0,MIN($B$7,F134+(F134*$B$5/12)))</f>
      </c>
      <c r="C135" s="7">
        <f>IF(F134&lt;=0,0,F134*$B$5/12)</f>
      </c>
      <c r="D135" s="7">
        <f>B135-C135</f>
      </c>
      <c r="E135" s="7">
        <f>IF(F134-D135&lt;=0,0,MIN($B$8,F134-D135))</f>
      </c>
      <c r="F135" s="7">
        <f>MAX(0,F134-D135-E135)</f>
      </c>
    </row>
    <row r="136" spans="1:6" x14ac:dyDescent="0.25">
      <c r="A136">
        <v>123</v>
      </c>
      <c r="B136" s="7">
        <f>IF(F135&lt;=0,0,MIN($B$7,F135+(F135*$B$5/12)))</f>
      </c>
      <c r="C136" s="7">
        <f>IF(F135&lt;=0,0,F135*$B$5/12)</f>
      </c>
      <c r="D136" s="7">
        <f>B136-C136</f>
      </c>
      <c r="E136" s="7">
        <f>IF(F135-D136&lt;=0,0,MIN($B$8,F135-D136))</f>
      </c>
      <c r="F136" s="7">
        <f>MAX(0,F135-D136-E136)</f>
      </c>
    </row>
    <row r="137" spans="1:6" x14ac:dyDescent="0.25">
      <c r="A137">
        <v>124</v>
      </c>
      <c r="B137" s="7">
        <f>IF(F136&lt;=0,0,MIN($B$7,F136+(F136*$B$5/12)))</f>
      </c>
      <c r="C137" s="7">
        <f>IF(F136&lt;=0,0,F136*$B$5/12)</f>
      </c>
      <c r="D137" s="7">
        <f>B137-C137</f>
      </c>
      <c r="E137" s="7">
        <f>IF(F136-D137&lt;=0,0,MIN($B$8,F136-D137))</f>
      </c>
      <c r="F137" s="7">
        <f>MAX(0,F136-D137-E137)</f>
      </c>
    </row>
    <row r="138" spans="1:6" x14ac:dyDescent="0.25">
      <c r="A138">
        <v>125</v>
      </c>
      <c r="B138" s="7">
        <f>IF(F137&lt;=0,0,MIN($B$7,F137+(F137*$B$5/12)))</f>
      </c>
      <c r="C138" s="7">
        <f>IF(F137&lt;=0,0,F137*$B$5/12)</f>
      </c>
      <c r="D138" s="7">
        <f>B138-C138</f>
      </c>
      <c r="E138" s="7">
        <f>IF(F137-D138&lt;=0,0,MIN($B$8,F137-D138))</f>
      </c>
      <c r="F138" s="7">
        <f>MAX(0,F137-D138-E138)</f>
      </c>
    </row>
    <row r="139" spans="1:6" x14ac:dyDescent="0.25">
      <c r="A139">
        <v>126</v>
      </c>
      <c r="B139" s="7">
        <f>IF(F138&lt;=0,0,MIN($B$7,F138+(F138*$B$5/12)))</f>
      </c>
      <c r="C139" s="7">
        <f>IF(F138&lt;=0,0,F138*$B$5/12)</f>
      </c>
      <c r="D139" s="7">
        <f>B139-C139</f>
      </c>
      <c r="E139" s="7">
        <f>IF(F138-D139&lt;=0,0,MIN($B$8,F138-D139))</f>
      </c>
      <c r="F139" s="7">
        <f>MAX(0,F138-D139-E139)</f>
      </c>
    </row>
    <row r="140" spans="1:6" x14ac:dyDescent="0.25">
      <c r="A140">
        <v>127</v>
      </c>
      <c r="B140" s="7">
        <f>IF(F139&lt;=0,0,MIN($B$7,F139+(F139*$B$5/12)))</f>
      </c>
      <c r="C140" s="7">
        <f>IF(F139&lt;=0,0,F139*$B$5/12)</f>
      </c>
      <c r="D140" s="7">
        <f>B140-C140</f>
      </c>
      <c r="E140" s="7">
        <f>IF(F139-D140&lt;=0,0,MIN($B$8,F139-D140))</f>
      </c>
      <c r="F140" s="7">
        <f>MAX(0,F139-D140-E140)</f>
      </c>
    </row>
    <row r="141" spans="1:6" x14ac:dyDescent="0.25">
      <c r="A141">
        <v>128</v>
      </c>
      <c r="B141" s="7">
        <f>IF(F140&lt;=0,0,MIN($B$7,F140+(F140*$B$5/12)))</f>
      </c>
      <c r="C141" s="7">
        <f>IF(F140&lt;=0,0,F140*$B$5/12)</f>
      </c>
      <c r="D141" s="7">
        <f>B141-C141</f>
      </c>
      <c r="E141" s="7">
        <f>IF(F140-D141&lt;=0,0,MIN($B$8,F140-D141))</f>
      </c>
      <c r="F141" s="7">
        <f>MAX(0,F140-D141-E141)</f>
      </c>
    </row>
    <row r="142" spans="1:6" x14ac:dyDescent="0.25">
      <c r="A142">
        <v>129</v>
      </c>
      <c r="B142" s="7">
        <f>IF(F141&lt;=0,0,MIN($B$7,F141+(F141*$B$5/12)))</f>
      </c>
      <c r="C142" s="7">
        <f>IF(F141&lt;=0,0,F141*$B$5/12)</f>
      </c>
      <c r="D142" s="7">
        <f>B142-C142</f>
      </c>
      <c r="E142" s="7">
        <f>IF(F141-D142&lt;=0,0,MIN($B$8,F141-D142))</f>
      </c>
      <c r="F142" s="7">
        <f>MAX(0,F141-D142-E142)</f>
      </c>
    </row>
    <row r="143" spans="1:6" x14ac:dyDescent="0.25">
      <c r="A143">
        <v>130</v>
      </c>
      <c r="B143" s="7">
        <f>IF(F142&lt;=0,0,MIN($B$7,F142+(F142*$B$5/12)))</f>
      </c>
      <c r="C143" s="7">
        <f>IF(F142&lt;=0,0,F142*$B$5/12)</f>
      </c>
      <c r="D143" s="7">
        <f>B143-C143</f>
      </c>
      <c r="E143" s="7">
        <f>IF(F142-D143&lt;=0,0,MIN($B$8,F142-D143))</f>
      </c>
      <c r="F143" s="7">
        <f>MAX(0,F142-D143-E143)</f>
      </c>
    </row>
    <row r="144" spans="1:6" x14ac:dyDescent="0.25">
      <c r="A144">
        <v>131</v>
      </c>
      <c r="B144" s="7">
        <f>IF(F143&lt;=0,0,MIN($B$7,F143+(F143*$B$5/12)))</f>
      </c>
      <c r="C144" s="7">
        <f>IF(F143&lt;=0,0,F143*$B$5/12)</f>
      </c>
      <c r="D144" s="7">
        <f>B144-C144</f>
      </c>
      <c r="E144" s="7">
        <f>IF(F143-D144&lt;=0,0,MIN($B$8,F143-D144))</f>
      </c>
      <c r="F144" s="7">
        <f>MAX(0,F143-D144-E144)</f>
      </c>
    </row>
    <row r="145" spans="1:6" x14ac:dyDescent="0.25">
      <c r="A145">
        <v>132</v>
      </c>
      <c r="B145" s="7">
        <f>IF(F144&lt;=0,0,MIN($B$7,F144+(F144*$B$5/12)))</f>
      </c>
      <c r="C145" s="7">
        <f>IF(F144&lt;=0,0,F144*$B$5/12)</f>
      </c>
      <c r="D145" s="7">
        <f>B145-C145</f>
      </c>
      <c r="E145" s="7">
        <f>IF(F144-D145&lt;=0,0,MIN($B$8,F144-D145))</f>
      </c>
      <c r="F145" s="7">
        <f>MAX(0,F144-D145-E145)</f>
      </c>
    </row>
    <row r="146" spans="1:6" x14ac:dyDescent="0.25">
      <c r="A146">
        <v>133</v>
      </c>
      <c r="B146" s="7">
        <f>IF(F145&lt;=0,0,MIN($B$7,F145+(F145*$B$5/12)))</f>
      </c>
      <c r="C146" s="7">
        <f>IF(F145&lt;=0,0,F145*$B$5/12)</f>
      </c>
      <c r="D146" s="7">
        <f>B146-C146</f>
      </c>
      <c r="E146" s="7">
        <f>IF(F145-D146&lt;=0,0,MIN($B$8,F145-D146))</f>
      </c>
      <c r="F146" s="7">
        <f>MAX(0,F145-D146-E146)</f>
      </c>
    </row>
    <row r="147" spans="1:6" x14ac:dyDescent="0.25">
      <c r="A147">
        <v>134</v>
      </c>
      <c r="B147" s="7">
        <f>IF(F146&lt;=0,0,MIN($B$7,F146+(F146*$B$5/12)))</f>
      </c>
      <c r="C147" s="7">
        <f>IF(F146&lt;=0,0,F146*$B$5/12)</f>
      </c>
      <c r="D147" s="7">
        <f>B147-C147</f>
      </c>
      <c r="E147" s="7">
        <f>IF(F146-D147&lt;=0,0,MIN($B$8,F146-D147))</f>
      </c>
      <c r="F147" s="7">
        <f>MAX(0,F146-D147-E147)</f>
      </c>
    </row>
    <row r="148" spans="1:6" x14ac:dyDescent="0.25">
      <c r="A148">
        <v>135</v>
      </c>
      <c r="B148" s="7">
        <f>IF(F147&lt;=0,0,MIN($B$7,F147+(F147*$B$5/12)))</f>
      </c>
      <c r="C148" s="7">
        <f>IF(F147&lt;=0,0,F147*$B$5/12)</f>
      </c>
      <c r="D148" s="7">
        <f>B148-C148</f>
      </c>
      <c r="E148" s="7">
        <f>IF(F147-D148&lt;=0,0,MIN($B$8,F147-D148))</f>
      </c>
      <c r="F148" s="7">
        <f>MAX(0,F147-D148-E148)</f>
      </c>
    </row>
    <row r="149" spans="1:6" x14ac:dyDescent="0.25">
      <c r="A149">
        <v>136</v>
      </c>
      <c r="B149" s="7">
        <f>IF(F148&lt;=0,0,MIN($B$7,F148+(F148*$B$5/12)))</f>
      </c>
      <c r="C149" s="7">
        <f>IF(F148&lt;=0,0,F148*$B$5/12)</f>
      </c>
      <c r="D149" s="7">
        <f>B149-C149</f>
      </c>
      <c r="E149" s="7">
        <f>IF(F148-D149&lt;=0,0,MIN($B$8,F148-D149))</f>
      </c>
      <c r="F149" s="7">
        <f>MAX(0,F148-D149-E149)</f>
      </c>
    </row>
    <row r="150" spans="1:6" x14ac:dyDescent="0.25">
      <c r="A150">
        <v>137</v>
      </c>
      <c r="B150" s="7">
        <f>IF(F149&lt;=0,0,MIN($B$7,F149+(F149*$B$5/12)))</f>
      </c>
      <c r="C150" s="7">
        <f>IF(F149&lt;=0,0,F149*$B$5/12)</f>
      </c>
      <c r="D150" s="7">
        <f>B150-C150</f>
      </c>
      <c r="E150" s="7">
        <f>IF(F149-D150&lt;=0,0,MIN($B$8,F149-D150))</f>
      </c>
      <c r="F150" s="7">
        <f>MAX(0,F149-D150-E150)</f>
      </c>
    </row>
    <row r="151" spans="1:6" x14ac:dyDescent="0.25">
      <c r="A151">
        <v>138</v>
      </c>
      <c r="B151" s="7">
        <f>IF(F150&lt;=0,0,MIN($B$7,F150+(F150*$B$5/12)))</f>
      </c>
      <c r="C151" s="7">
        <f>IF(F150&lt;=0,0,F150*$B$5/12)</f>
      </c>
      <c r="D151" s="7">
        <f>B151-C151</f>
      </c>
      <c r="E151" s="7">
        <f>IF(F150-D151&lt;=0,0,MIN($B$8,F150-D151))</f>
      </c>
      <c r="F151" s="7">
        <f>MAX(0,F150-D151-E151)</f>
      </c>
    </row>
    <row r="152" spans="1:6" x14ac:dyDescent="0.25">
      <c r="A152">
        <v>139</v>
      </c>
      <c r="B152" s="7">
        <f>IF(F151&lt;=0,0,MIN($B$7,F151+(F151*$B$5/12)))</f>
      </c>
      <c r="C152" s="7">
        <f>IF(F151&lt;=0,0,F151*$B$5/12)</f>
      </c>
      <c r="D152" s="7">
        <f>B152-C152</f>
      </c>
      <c r="E152" s="7">
        <f>IF(F151-D152&lt;=0,0,MIN($B$8,F151-D152))</f>
      </c>
      <c r="F152" s="7">
        <f>MAX(0,F151-D152-E152)</f>
      </c>
    </row>
    <row r="153" spans="1:6" x14ac:dyDescent="0.25">
      <c r="A153">
        <v>140</v>
      </c>
      <c r="B153" s="7">
        <f>IF(F152&lt;=0,0,MIN($B$7,F152+(F152*$B$5/12)))</f>
      </c>
      <c r="C153" s="7">
        <f>IF(F152&lt;=0,0,F152*$B$5/12)</f>
      </c>
      <c r="D153" s="7">
        <f>B153-C153</f>
      </c>
      <c r="E153" s="7">
        <f>IF(F152-D153&lt;=0,0,MIN($B$8,F152-D153))</f>
      </c>
      <c r="F153" s="7">
        <f>MAX(0,F152-D153-E153)</f>
      </c>
    </row>
    <row r="154" spans="1:6" x14ac:dyDescent="0.25">
      <c r="A154">
        <v>141</v>
      </c>
      <c r="B154" s="7">
        <f>IF(F153&lt;=0,0,MIN($B$7,F153+(F153*$B$5/12)))</f>
      </c>
      <c r="C154" s="7">
        <f>IF(F153&lt;=0,0,F153*$B$5/12)</f>
      </c>
      <c r="D154" s="7">
        <f>B154-C154</f>
      </c>
      <c r="E154" s="7">
        <f>IF(F153-D154&lt;=0,0,MIN($B$8,F153-D154))</f>
      </c>
      <c r="F154" s="7">
        <f>MAX(0,F153-D154-E154)</f>
      </c>
    </row>
    <row r="155" spans="1:6" x14ac:dyDescent="0.25">
      <c r="A155">
        <v>142</v>
      </c>
      <c r="B155" s="7">
        <f>IF(F154&lt;=0,0,MIN($B$7,F154+(F154*$B$5/12)))</f>
      </c>
      <c r="C155" s="7">
        <f>IF(F154&lt;=0,0,F154*$B$5/12)</f>
      </c>
      <c r="D155" s="7">
        <f>B155-C155</f>
      </c>
      <c r="E155" s="7">
        <f>IF(F154-D155&lt;=0,0,MIN($B$8,F154-D155))</f>
      </c>
      <c r="F155" s="7">
        <f>MAX(0,F154-D155-E155)</f>
      </c>
    </row>
    <row r="156" spans="1:6" x14ac:dyDescent="0.25">
      <c r="A156">
        <v>143</v>
      </c>
      <c r="B156" s="7">
        <f>IF(F155&lt;=0,0,MIN($B$7,F155+(F155*$B$5/12)))</f>
      </c>
      <c r="C156" s="7">
        <f>IF(F155&lt;=0,0,F155*$B$5/12)</f>
      </c>
      <c r="D156" s="7">
        <f>B156-C156</f>
      </c>
      <c r="E156" s="7">
        <f>IF(F155-D156&lt;=0,0,MIN($B$8,F155-D156))</f>
      </c>
      <c r="F156" s="7">
        <f>MAX(0,F155-D156-E156)</f>
      </c>
    </row>
    <row r="157" spans="1:6" x14ac:dyDescent="0.25">
      <c r="A157">
        <v>144</v>
      </c>
      <c r="B157" s="7">
        <f>IF(F156&lt;=0,0,MIN($B$7,F156+(F156*$B$5/12)))</f>
      </c>
      <c r="C157" s="7">
        <f>IF(F156&lt;=0,0,F156*$B$5/12)</f>
      </c>
      <c r="D157" s="7">
        <f>B157-C157</f>
      </c>
      <c r="E157" s="7">
        <f>IF(F156-D157&lt;=0,0,MIN($B$8,F156-D157))</f>
      </c>
      <c r="F157" s="7">
        <f>MAX(0,F156-D157-E157)</f>
      </c>
    </row>
    <row r="158" spans="1:6" x14ac:dyDescent="0.25">
      <c r="A158">
        <v>145</v>
      </c>
      <c r="B158" s="7">
        <f>IF(F157&lt;=0,0,MIN($B$7,F157+(F157*$B$5/12)))</f>
      </c>
      <c r="C158" s="7">
        <f>IF(F157&lt;=0,0,F157*$B$5/12)</f>
      </c>
      <c r="D158" s="7">
        <f>B158-C158</f>
      </c>
      <c r="E158" s="7">
        <f>IF(F157-D158&lt;=0,0,MIN($B$8,F157-D158))</f>
      </c>
      <c r="F158" s="7">
        <f>MAX(0,F157-D158-E158)</f>
      </c>
    </row>
    <row r="159" spans="1:6" x14ac:dyDescent="0.25">
      <c r="A159">
        <v>146</v>
      </c>
      <c r="B159" s="7">
        <f>IF(F158&lt;=0,0,MIN($B$7,F158+(F158*$B$5/12)))</f>
      </c>
      <c r="C159" s="7">
        <f>IF(F158&lt;=0,0,F158*$B$5/12)</f>
      </c>
      <c r="D159" s="7">
        <f>B159-C159</f>
      </c>
      <c r="E159" s="7">
        <f>IF(F158-D159&lt;=0,0,MIN($B$8,F158-D159))</f>
      </c>
      <c r="F159" s="7">
        <f>MAX(0,F158-D159-E159)</f>
      </c>
    </row>
    <row r="160" spans="1:6" x14ac:dyDescent="0.25">
      <c r="A160">
        <v>147</v>
      </c>
      <c r="B160" s="7">
        <f>IF(F159&lt;=0,0,MIN($B$7,F159+(F159*$B$5/12)))</f>
      </c>
      <c r="C160" s="7">
        <f>IF(F159&lt;=0,0,F159*$B$5/12)</f>
      </c>
      <c r="D160" s="7">
        <f>B160-C160</f>
      </c>
      <c r="E160" s="7">
        <f>IF(F159-D160&lt;=0,0,MIN($B$8,F159-D160))</f>
      </c>
      <c r="F160" s="7">
        <f>MAX(0,F159-D160-E160)</f>
      </c>
    </row>
    <row r="161" spans="1:6" x14ac:dyDescent="0.25">
      <c r="A161">
        <v>148</v>
      </c>
      <c r="B161" s="7">
        <f>IF(F160&lt;=0,0,MIN($B$7,F160+(F160*$B$5/12)))</f>
      </c>
      <c r="C161" s="7">
        <f>IF(F160&lt;=0,0,F160*$B$5/12)</f>
      </c>
      <c r="D161" s="7">
        <f>B161-C161</f>
      </c>
      <c r="E161" s="7">
        <f>IF(F160-D161&lt;=0,0,MIN($B$8,F160-D161))</f>
      </c>
      <c r="F161" s="7">
        <f>MAX(0,F160-D161-E161)</f>
      </c>
    </row>
    <row r="162" spans="1:6" x14ac:dyDescent="0.25">
      <c r="A162">
        <v>149</v>
      </c>
      <c r="B162" s="7">
        <f>IF(F161&lt;=0,0,MIN($B$7,F161+(F161*$B$5/12)))</f>
      </c>
      <c r="C162" s="7">
        <f>IF(F161&lt;=0,0,F161*$B$5/12)</f>
      </c>
      <c r="D162" s="7">
        <f>B162-C162</f>
      </c>
      <c r="E162" s="7">
        <f>IF(F161-D162&lt;=0,0,MIN($B$8,F161-D162))</f>
      </c>
      <c r="F162" s="7">
        <f>MAX(0,F161-D162-E162)</f>
      </c>
    </row>
    <row r="163" spans="1:6" x14ac:dyDescent="0.25">
      <c r="A163">
        <v>150</v>
      </c>
      <c r="B163" s="7">
        <f>IF(F162&lt;=0,0,MIN($B$7,F162+(F162*$B$5/12)))</f>
      </c>
      <c r="C163" s="7">
        <f>IF(F162&lt;=0,0,F162*$B$5/12)</f>
      </c>
      <c r="D163" s="7">
        <f>B163-C163</f>
      </c>
      <c r="E163" s="7">
        <f>IF(F162-D163&lt;=0,0,MIN($B$8,F162-D163))</f>
      </c>
      <c r="F163" s="7">
        <f>MAX(0,F162-D163-E163)</f>
      </c>
    </row>
    <row r="164" spans="1:6" x14ac:dyDescent="0.25">
      <c r="A164">
        <v>151</v>
      </c>
      <c r="B164" s="7">
        <f>IF(F163&lt;=0,0,MIN($B$7,F163+(F163*$B$5/12)))</f>
      </c>
      <c r="C164" s="7">
        <f>IF(F163&lt;=0,0,F163*$B$5/12)</f>
      </c>
      <c r="D164" s="7">
        <f>B164-C164</f>
      </c>
      <c r="E164" s="7">
        <f>IF(F163-D164&lt;=0,0,MIN($B$8,F163-D164))</f>
      </c>
      <c r="F164" s="7">
        <f>MAX(0,F163-D164-E164)</f>
      </c>
    </row>
    <row r="165" spans="1:6" x14ac:dyDescent="0.25">
      <c r="A165">
        <v>152</v>
      </c>
      <c r="B165" s="7">
        <f>IF(F164&lt;=0,0,MIN($B$7,F164+(F164*$B$5/12)))</f>
      </c>
      <c r="C165" s="7">
        <f>IF(F164&lt;=0,0,F164*$B$5/12)</f>
      </c>
      <c r="D165" s="7">
        <f>B165-C165</f>
      </c>
      <c r="E165" s="7">
        <f>IF(F164-D165&lt;=0,0,MIN($B$8,F164-D165))</f>
      </c>
      <c r="F165" s="7">
        <f>MAX(0,F164-D165-E165)</f>
      </c>
    </row>
    <row r="166" spans="1:6" x14ac:dyDescent="0.25">
      <c r="A166">
        <v>153</v>
      </c>
      <c r="B166" s="7">
        <f>IF(F165&lt;=0,0,MIN($B$7,F165+(F165*$B$5/12)))</f>
      </c>
      <c r="C166" s="7">
        <f>IF(F165&lt;=0,0,F165*$B$5/12)</f>
      </c>
      <c r="D166" s="7">
        <f>B166-C166</f>
      </c>
      <c r="E166" s="7">
        <f>IF(F165-D166&lt;=0,0,MIN($B$8,F165-D166))</f>
      </c>
      <c r="F166" s="7">
        <f>MAX(0,F165-D166-E166)</f>
      </c>
    </row>
    <row r="167" spans="1:6" x14ac:dyDescent="0.25">
      <c r="A167">
        <v>154</v>
      </c>
      <c r="B167" s="7">
        <f>IF(F166&lt;=0,0,MIN($B$7,F166+(F166*$B$5/12)))</f>
      </c>
      <c r="C167" s="7">
        <f>IF(F166&lt;=0,0,F166*$B$5/12)</f>
      </c>
      <c r="D167" s="7">
        <f>B167-C167</f>
      </c>
      <c r="E167" s="7">
        <f>IF(F166-D167&lt;=0,0,MIN($B$8,F166-D167))</f>
      </c>
      <c r="F167" s="7">
        <f>MAX(0,F166-D167-E167)</f>
      </c>
    </row>
    <row r="168" spans="1:6" x14ac:dyDescent="0.25">
      <c r="A168">
        <v>155</v>
      </c>
      <c r="B168" s="7">
        <f>IF(F167&lt;=0,0,MIN($B$7,F167+(F167*$B$5/12)))</f>
      </c>
      <c r="C168" s="7">
        <f>IF(F167&lt;=0,0,F167*$B$5/12)</f>
      </c>
      <c r="D168" s="7">
        <f>B168-C168</f>
      </c>
      <c r="E168" s="7">
        <f>IF(F167-D168&lt;=0,0,MIN($B$8,F167-D168))</f>
      </c>
      <c r="F168" s="7">
        <f>MAX(0,F167-D168-E168)</f>
      </c>
    </row>
    <row r="169" spans="1:6" x14ac:dyDescent="0.25">
      <c r="A169">
        <v>156</v>
      </c>
      <c r="B169" s="7">
        <f>IF(F168&lt;=0,0,MIN($B$7,F168+(F168*$B$5/12)))</f>
      </c>
      <c r="C169" s="7">
        <f>IF(F168&lt;=0,0,F168*$B$5/12)</f>
      </c>
      <c r="D169" s="7">
        <f>B169-C169</f>
      </c>
      <c r="E169" s="7">
        <f>IF(F168-D169&lt;=0,0,MIN($B$8,F168-D169))</f>
      </c>
      <c r="F169" s="7">
        <f>MAX(0,F168-D169-E169)</f>
      </c>
    </row>
    <row r="170" spans="1:6" x14ac:dyDescent="0.25">
      <c r="A170">
        <v>157</v>
      </c>
      <c r="B170" s="7">
        <f>IF(F169&lt;=0,0,MIN($B$7,F169+(F169*$B$5/12)))</f>
      </c>
      <c r="C170" s="7">
        <f>IF(F169&lt;=0,0,F169*$B$5/12)</f>
      </c>
      <c r="D170" s="7">
        <f>B170-C170</f>
      </c>
      <c r="E170" s="7">
        <f>IF(F169-D170&lt;=0,0,MIN($B$8,F169-D170))</f>
      </c>
      <c r="F170" s="7">
        <f>MAX(0,F169-D170-E170)</f>
      </c>
    </row>
    <row r="171" spans="1:6" x14ac:dyDescent="0.25">
      <c r="A171">
        <v>158</v>
      </c>
      <c r="B171" s="7">
        <f>IF(F170&lt;=0,0,MIN($B$7,F170+(F170*$B$5/12)))</f>
      </c>
      <c r="C171" s="7">
        <f>IF(F170&lt;=0,0,F170*$B$5/12)</f>
      </c>
      <c r="D171" s="7">
        <f>B171-C171</f>
      </c>
      <c r="E171" s="7">
        <f>IF(F170-D171&lt;=0,0,MIN($B$8,F170-D171))</f>
      </c>
      <c r="F171" s="7">
        <f>MAX(0,F170-D171-E171)</f>
      </c>
    </row>
    <row r="172" spans="1:6" x14ac:dyDescent="0.25">
      <c r="A172">
        <v>159</v>
      </c>
      <c r="B172" s="7">
        <f>IF(F171&lt;=0,0,MIN($B$7,F171+(F171*$B$5/12)))</f>
      </c>
      <c r="C172" s="7">
        <f>IF(F171&lt;=0,0,F171*$B$5/12)</f>
      </c>
      <c r="D172" s="7">
        <f>B172-C172</f>
      </c>
      <c r="E172" s="7">
        <f>IF(F171-D172&lt;=0,0,MIN($B$8,F171-D172))</f>
      </c>
      <c r="F172" s="7">
        <f>MAX(0,F171-D172-E172)</f>
      </c>
    </row>
    <row r="173" spans="1:6" x14ac:dyDescent="0.25">
      <c r="A173">
        <v>160</v>
      </c>
      <c r="B173" s="7">
        <f>IF(F172&lt;=0,0,MIN($B$7,F172+(F172*$B$5/12)))</f>
      </c>
      <c r="C173" s="7">
        <f>IF(F172&lt;=0,0,F172*$B$5/12)</f>
      </c>
      <c r="D173" s="7">
        <f>B173-C173</f>
      </c>
      <c r="E173" s="7">
        <f>IF(F172-D173&lt;=0,0,MIN($B$8,F172-D173))</f>
      </c>
      <c r="F173" s="7">
        <f>MAX(0,F172-D173-E173)</f>
      </c>
    </row>
    <row r="174" spans="1:6" x14ac:dyDescent="0.25">
      <c r="A174">
        <v>161</v>
      </c>
      <c r="B174" s="7">
        <f>IF(F173&lt;=0,0,MIN($B$7,F173+(F173*$B$5/12)))</f>
      </c>
      <c r="C174" s="7">
        <f>IF(F173&lt;=0,0,F173*$B$5/12)</f>
      </c>
      <c r="D174" s="7">
        <f>B174-C174</f>
      </c>
      <c r="E174" s="7">
        <f>IF(F173-D174&lt;=0,0,MIN($B$8,F173-D174))</f>
      </c>
      <c r="F174" s="7">
        <f>MAX(0,F173-D174-E174)</f>
      </c>
    </row>
    <row r="175" spans="1:6" x14ac:dyDescent="0.25">
      <c r="A175">
        <v>162</v>
      </c>
      <c r="B175" s="7">
        <f>IF(F174&lt;=0,0,MIN($B$7,F174+(F174*$B$5/12)))</f>
      </c>
      <c r="C175" s="7">
        <f>IF(F174&lt;=0,0,F174*$B$5/12)</f>
      </c>
      <c r="D175" s="7">
        <f>B175-C175</f>
      </c>
      <c r="E175" s="7">
        <f>IF(F174-D175&lt;=0,0,MIN($B$8,F174-D175))</f>
      </c>
      <c r="F175" s="7">
        <f>MAX(0,F174-D175-E175)</f>
      </c>
    </row>
    <row r="176" spans="1:6" x14ac:dyDescent="0.25">
      <c r="A176">
        <v>163</v>
      </c>
      <c r="B176" s="7">
        <f>IF(F175&lt;=0,0,MIN($B$7,F175+(F175*$B$5/12)))</f>
      </c>
      <c r="C176" s="7">
        <f>IF(F175&lt;=0,0,F175*$B$5/12)</f>
      </c>
      <c r="D176" s="7">
        <f>B176-C176</f>
      </c>
      <c r="E176" s="7">
        <f>IF(F175-D176&lt;=0,0,MIN($B$8,F175-D176))</f>
      </c>
      <c r="F176" s="7">
        <f>MAX(0,F175-D176-E176)</f>
      </c>
    </row>
    <row r="177" spans="1:6" x14ac:dyDescent="0.25">
      <c r="A177">
        <v>164</v>
      </c>
      <c r="B177" s="7">
        <f>IF(F176&lt;=0,0,MIN($B$7,F176+(F176*$B$5/12)))</f>
      </c>
      <c r="C177" s="7">
        <f>IF(F176&lt;=0,0,F176*$B$5/12)</f>
      </c>
      <c r="D177" s="7">
        <f>B177-C177</f>
      </c>
      <c r="E177" s="7">
        <f>IF(F176-D177&lt;=0,0,MIN($B$8,F176-D177))</f>
      </c>
      <c r="F177" s="7">
        <f>MAX(0,F176-D177-E177)</f>
      </c>
    </row>
    <row r="178" spans="1:6" x14ac:dyDescent="0.25">
      <c r="A178">
        <v>165</v>
      </c>
      <c r="B178" s="7">
        <f>IF(F177&lt;=0,0,MIN($B$7,F177+(F177*$B$5/12)))</f>
      </c>
      <c r="C178" s="7">
        <f>IF(F177&lt;=0,0,F177*$B$5/12)</f>
      </c>
      <c r="D178" s="7">
        <f>B178-C178</f>
      </c>
      <c r="E178" s="7">
        <f>IF(F177-D178&lt;=0,0,MIN($B$8,F177-D178))</f>
      </c>
      <c r="F178" s="7">
        <f>MAX(0,F177-D178-E178)</f>
      </c>
    </row>
    <row r="179" spans="1:6" x14ac:dyDescent="0.25">
      <c r="A179">
        <v>166</v>
      </c>
      <c r="B179" s="7">
        <f>IF(F178&lt;=0,0,MIN($B$7,F178+(F178*$B$5/12)))</f>
      </c>
      <c r="C179" s="7">
        <f>IF(F178&lt;=0,0,F178*$B$5/12)</f>
      </c>
      <c r="D179" s="7">
        <f>B179-C179</f>
      </c>
      <c r="E179" s="7">
        <f>IF(F178-D179&lt;=0,0,MIN($B$8,F178-D179))</f>
      </c>
      <c r="F179" s="7">
        <f>MAX(0,F178-D179-E179)</f>
      </c>
    </row>
    <row r="180" spans="1:6" x14ac:dyDescent="0.25">
      <c r="A180">
        <v>167</v>
      </c>
      <c r="B180" s="7">
        <f>IF(F179&lt;=0,0,MIN($B$7,F179+(F179*$B$5/12)))</f>
      </c>
      <c r="C180" s="7">
        <f>IF(F179&lt;=0,0,F179*$B$5/12)</f>
      </c>
      <c r="D180" s="7">
        <f>B180-C180</f>
      </c>
      <c r="E180" s="7">
        <f>IF(F179-D180&lt;=0,0,MIN($B$8,F179-D180))</f>
      </c>
      <c r="F180" s="7">
        <f>MAX(0,F179-D180-E180)</f>
      </c>
    </row>
    <row r="181" spans="1:6" x14ac:dyDescent="0.25">
      <c r="A181">
        <v>168</v>
      </c>
      <c r="B181" s="7">
        <f>IF(F180&lt;=0,0,MIN($B$7,F180+(F180*$B$5/12)))</f>
      </c>
      <c r="C181" s="7">
        <f>IF(F180&lt;=0,0,F180*$B$5/12)</f>
      </c>
      <c r="D181" s="7">
        <f>B181-C181</f>
      </c>
      <c r="E181" s="7">
        <f>IF(F180-D181&lt;=0,0,MIN($B$8,F180-D181))</f>
      </c>
      <c r="F181" s="7">
        <f>MAX(0,F180-D181-E181)</f>
      </c>
    </row>
    <row r="182" spans="1:6" x14ac:dyDescent="0.25">
      <c r="A182">
        <v>169</v>
      </c>
      <c r="B182" s="7">
        <f>IF(F181&lt;=0,0,MIN($B$7,F181+(F181*$B$5/12)))</f>
      </c>
      <c r="C182" s="7">
        <f>IF(F181&lt;=0,0,F181*$B$5/12)</f>
      </c>
      <c r="D182" s="7">
        <f>B182-C182</f>
      </c>
      <c r="E182" s="7">
        <f>IF(F181-D182&lt;=0,0,MIN($B$8,F181-D182))</f>
      </c>
      <c r="F182" s="7">
        <f>MAX(0,F181-D182-E182)</f>
      </c>
    </row>
    <row r="183" spans="1:6" x14ac:dyDescent="0.25">
      <c r="A183">
        <v>170</v>
      </c>
      <c r="B183" s="7">
        <f>IF(F182&lt;=0,0,MIN($B$7,F182+(F182*$B$5/12)))</f>
      </c>
      <c r="C183" s="7">
        <f>IF(F182&lt;=0,0,F182*$B$5/12)</f>
      </c>
      <c r="D183" s="7">
        <f>B183-C183</f>
      </c>
      <c r="E183" s="7">
        <f>IF(F182-D183&lt;=0,0,MIN($B$8,F182-D183))</f>
      </c>
      <c r="F183" s="7">
        <f>MAX(0,F182-D183-E183)</f>
      </c>
    </row>
    <row r="184" spans="1:6" x14ac:dyDescent="0.25">
      <c r="A184">
        <v>171</v>
      </c>
      <c r="B184" s="7">
        <f>IF(F183&lt;=0,0,MIN($B$7,F183+(F183*$B$5/12)))</f>
      </c>
      <c r="C184" s="7">
        <f>IF(F183&lt;=0,0,F183*$B$5/12)</f>
      </c>
      <c r="D184" s="7">
        <f>B184-C184</f>
      </c>
      <c r="E184" s="7">
        <f>IF(F183-D184&lt;=0,0,MIN($B$8,F183-D184))</f>
      </c>
      <c r="F184" s="7">
        <f>MAX(0,F183-D184-E184)</f>
      </c>
    </row>
    <row r="185" spans="1:6" x14ac:dyDescent="0.25">
      <c r="A185">
        <v>172</v>
      </c>
      <c r="B185" s="7">
        <f>IF(F184&lt;=0,0,MIN($B$7,F184+(F184*$B$5/12)))</f>
      </c>
      <c r="C185" s="7">
        <f>IF(F184&lt;=0,0,F184*$B$5/12)</f>
      </c>
      <c r="D185" s="7">
        <f>B185-C185</f>
      </c>
      <c r="E185" s="7">
        <f>IF(F184-D185&lt;=0,0,MIN($B$8,F184-D185))</f>
      </c>
      <c r="F185" s="7">
        <f>MAX(0,F184-D185-E185)</f>
      </c>
    </row>
    <row r="186" spans="1:6" x14ac:dyDescent="0.25">
      <c r="A186">
        <v>173</v>
      </c>
      <c r="B186" s="7">
        <f>IF(F185&lt;=0,0,MIN($B$7,F185+(F185*$B$5/12)))</f>
      </c>
      <c r="C186" s="7">
        <f>IF(F185&lt;=0,0,F185*$B$5/12)</f>
      </c>
      <c r="D186" s="7">
        <f>B186-C186</f>
      </c>
      <c r="E186" s="7">
        <f>IF(F185-D186&lt;=0,0,MIN($B$8,F185-D186))</f>
      </c>
      <c r="F186" s="7">
        <f>MAX(0,F185-D186-E186)</f>
      </c>
    </row>
    <row r="187" spans="1:6" x14ac:dyDescent="0.25">
      <c r="A187">
        <v>174</v>
      </c>
      <c r="B187" s="7">
        <f>IF(F186&lt;=0,0,MIN($B$7,F186+(F186*$B$5/12)))</f>
      </c>
      <c r="C187" s="7">
        <f>IF(F186&lt;=0,0,F186*$B$5/12)</f>
      </c>
      <c r="D187" s="7">
        <f>B187-C187</f>
      </c>
      <c r="E187" s="7">
        <f>IF(F186-D187&lt;=0,0,MIN($B$8,F186-D187))</f>
      </c>
      <c r="F187" s="7">
        <f>MAX(0,F186-D187-E187)</f>
      </c>
    </row>
    <row r="188" spans="1:6" x14ac:dyDescent="0.25">
      <c r="A188">
        <v>175</v>
      </c>
      <c r="B188" s="7">
        <f>IF(F187&lt;=0,0,MIN($B$7,F187+(F187*$B$5/12)))</f>
      </c>
      <c r="C188" s="7">
        <f>IF(F187&lt;=0,0,F187*$B$5/12)</f>
      </c>
      <c r="D188" s="7">
        <f>B188-C188</f>
      </c>
      <c r="E188" s="7">
        <f>IF(F187-D188&lt;=0,0,MIN($B$8,F187-D188))</f>
      </c>
      <c r="F188" s="7">
        <f>MAX(0,F187-D188-E188)</f>
      </c>
    </row>
    <row r="189" spans="1:6" x14ac:dyDescent="0.25">
      <c r="A189">
        <v>176</v>
      </c>
      <c r="B189" s="7">
        <f>IF(F188&lt;=0,0,MIN($B$7,F188+(F188*$B$5/12)))</f>
      </c>
      <c r="C189" s="7">
        <f>IF(F188&lt;=0,0,F188*$B$5/12)</f>
      </c>
      <c r="D189" s="7">
        <f>B189-C189</f>
      </c>
      <c r="E189" s="7">
        <f>IF(F188-D189&lt;=0,0,MIN($B$8,F188-D189))</f>
      </c>
      <c r="F189" s="7">
        <f>MAX(0,F188-D189-E189)</f>
      </c>
    </row>
    <row r="190" spans="1:6" x14ac:dyDescent="0.25">
      <c r="A190">
        <v>177</v>
      </c>
      <c r="B190" s="7">
        <f>IF(F189&lt;=0,0,MIN($B$7,F189+(F189*$B$5/12)))</f>
      </c>
      <c r="C190" s="7">
        <f>IF(F189&lt;=0,0,F189*$B$5/12)</f>
      </c>
      <c r="D190" s="7">
        <f>B190-C190</f>
      </c>
      <c r="E190" s="7">
        <f>IF(F189-D190&lt;=0,0,MIN($B$8,F189-D190))</f>
      </c>
      <c r="F190" s="7">
        <f>MAX(0,F189-D190-E190)</f>
      </c>
    </row>
    <row r="191" spans="1:6" x14ac:dyDescent="0.25">
      <c r="A191">
        <v>178</v>
      </c>
      <c r="B191" s="7">
        <f>IF(F190&lt;=0,0,MIN($B$7,F190+(F190*$B$5/12)))</f>
      </c>
      <c r="C191" s="7">
        <f>IF(F190&lt;=0,0,F190*$B$5/12)</f>
      </c>
      <c r="D191" s="7">
        <f>B191-C191</f>
      </c>
      <c r="E191" s="7">
        <f>IF(F190-D191&lt;=0,0,MIN($B$8,F190-D191))</f>
      </c>
      <c r="F191" s="7">
        <f>MAX(0,F190-D191-E191)</f>
      </c>
    </row>
    <row r="192" spans="1:6" x14ac:dyDescent="0.25">
      <c r="A192">
        <v>179</v>
      </c>
      <c r="B192" s="7">
        <f>IF(F191&lt;=0,0,MIN($B$7,F191+(F191*$B$5/12)))</f>
      </c>
      <c r="C192" s="7">
        <f>IF(F191&lt;=0,0,F191*$B$5/12)</f>
      </c>
      <c r="D192" s="7">
        <f>B192-C192</f>
      </c>
      <c r="E192" s="7">
        <f>IF(F191-D192&lt;=0,0,MIN($B$8,F191-D192))</f>
      </c>
      <c r="F192" s="7">
        <f>MAX(0,F191-D192-E192)</f>
      </c>
    </row>
    <row r="193" spans="1:6" x14ac:dyDescent="0.25">
      <c r="A193">
        <v>180</v>
      </c>
      <c r="B193" s="7">
        <f>IF(F192&lt;=0,0,MIN($B$7,F192+(F192*$B$5/12)))</f>
      </c>
      <c r="C193" s="7">
        <f>IF(F192&lt;=0,0,F192*$B$5/12)</f>
      </c>
      <c r="D193" s="7">
        <f>B193-C193</f>
      </c>
      <c r="E193" s="7">
        <f>IF(F192-D193&lt;=0,0,MIN($B$8,F192-D193))</f>
      </c>
      <c r="F193" s="7">
        <f>MAX(0,F192-D193-E193)</f>
      </c>
    </row>
    <row r="194" spans="1:6" x14ac:dyDescent="0.25">
      <c r="A194">
        <v>181</v>
      </c>
      <c r="B194" s="7">
        <f>IF(F193&lt;=0,0,MIN($B$7,F193+(F193*$B$5/12)))</f>
      </c>
      <c r="C194" s="7">
        <f>IF(F193&lt;=0,0,F193*$B$5/12)</f>
      </c>
      <c r="D194" s="7">
        <f>B194-C194</f>
      </c>
      <c r="E194" s="7">
        <f>IF(F193-D194&lt;=0,0,MIN($B$8,F193-D194))</f>
      </c>
      <c r="F194" s="7">
        <f>MAX(0,F193-D194-E194)</f>
      </c>
    </row>
    <row r="195" spans="1:6" x14ac:dyDescent="0.25">
      <c r="A195">
        <v>182</v>
      </c>
      <c r="B195" s="7">
        <f>IF(F194&lt;=0,0,MIN($B$7,F194+(F194*$B$5/12)))</f>
      </c>
      <c r="C195" s="7">
        <f>IF(F194&lt;=0,0,F194*$B$5/12)</f>
      </c>
      <c r="D195" s="7">
        <f>B195-C195</f>
      </c>
      <c r="E195" s="7">
        <f>IF(F194-D195&lt;=0,0,MIN($B$8,F194-D195))</f>
      </c>
      <c r="F195" s="7">
        <f>MAX(0,F194-D195-E195)</f>
      </c>
    </row>
    <row r="196" spans="1:6" x14ac:dyDescent="0.25">
      <c r="A196">
        <v>183</v>
      </c>
      <c r="B196" s="7">
        <f>IF(F195&lt;=0,0,MIN($B$7,F195+(F195*$B$5/12)))</f>
      </c>
      <c r="C196" s="7">
        <f>IF(F195&lt;=0,0,F195*$B$5/12)</f>
      </c>
      <c r="D196" s="7">
        <f>B196-C196</f>
      </c>
      <c r="E196" s="7">
        <f>IF(F195-D196&lt;=0,0,MIN($B$8,F195-D196))</f>
      </c>
      <c r="F196" s="7">
        <f>MAX(0,F195-D196-E196)</f>
      </c>
    </row>
    <row r="197" spans="1:6" x14ac:dyDescent="0.25">
      <c r="A197">
        <v>184</v>
      </c>
      <c r="B197" s="7">
        <f>IF(F196&lt;=0,0,MIN($B$7,F196+(F196*$B$5/12)))</f>
      </c>
      <c r="C197" s="7">
        <f>IF(F196&lt;=0,0,F196*$B$5/12)</f>
      </c>
      <c r="D197" s="7">
        <f>B197-C197</f>
      </c>
      <c r="E197" s="7">
        <f>IF(F196-D197&lt;=0,0,MIN($B$8,F196-D197))</f>
      </c>
      <c r="F197" s="7">
        <f>MAX(0,F196-D197-E197)</f>
      </c>
    </row>
    <row r="198" spans="1:6" x14ac:dyDescent="0.25">
      <c r="A198">
        <v>185</v>
      </c>
      <c r="B198" s="7">
        <f>IF(F197&lt;=0,0,MIN($B$7,F197+(F197*$B$5/12)))</f>
      </c>
      <c r="C198" s="7">
        <f>IF(F197&lt;=0,0,F197*$B$5/12)</f>
      </c>
      <c r="D198" s="7">
        <f>B198-C198</f>
      </c>
      <c r="E198" s="7">
        <f>IF(F197-D198&lt;=0,0,MIN($B$8,F197-D198))</f>
      </c>
      <c r="F198" s="7">
        <f>MAX(0,F197-D198-E198)</f>
      </c>
    </row>
    <row r="199" spans="1:6" x14ac:dyDescent="0.25">
      <c r="A199">
        <v>186</v>
      </c>
      <c r="B199" s="7">
        <f>IF(F198&lt;=0,0,MIN($B$7,F198+(F198*$B$5/12)))</f>
      </c>
      <c r="C199" s="7">
        <f>IF(F198&lt;=0,0,F198*$B$5/12)</f>
      </c>
      <c r="D199" s="7">
        <f>B199-C199</f>
      </c>
      <c r="E199" s="7">
        <f>IF(F198-D199&lt;=0,0,MIN($B$8,F198-D199))</f>
      </c>
      <c r="F199" s="7">
        <f>MAX(0,F198-D199-E199)</f>
      </c>
    </row>
    <row r="200" spans="1:6" x14ac:dyDescent="0.25">
      <c r="A200">
        <v>187</v>
      </c>
      <c r="B200" s="7">
        <f>IF(F199&lt;=0,0,MIN($B$7,F199+(F199*$B$5/12)))</f>
      </c>
      <c r="C200" s="7">
        <f>IF(F199&lt;=0,0,F199*$B$5/12)</f>
      </c>
      <c r="D200" s="7">
        <f>B200-C200</f>
      </c>
      <c r="E200" s="7">
        <f>IF(F199-D200&lt;=0,0,MIN($B$8,F199-D200))</f>
      </c>
      <c r="F200" s="7">
        <f>MAX(0,F199-D200-E200)</f>
      </c>
    </row>
    <row r="201" spans="1:6" x14ac:dyDescent="0.25">
      <c r="A201">
        <v>188</v>
      </c>
      <c r="B201" s="7">
        <f>IF(F200&lt;=0,0,MIN($B$7,F200+(F200*$B$5/12)))</f>
      </c>
      <c r="C201" s="7">
        <f>IF(F200&lt;=0,0,F200*$B$5/12)</f>
      </c>
      <c r="D201" s="7">
        <f>B201-C201</f>
      </c>
      <c r="E201" s="7">
        <f>IF(F200-D201&lt;=0,0,MIN($B$8,F200-D201))</f>
      </c>
      <c r="F201" s="7">
        <f>MAX(0,F200-D201-E201)</f>
      </c>
    </row>
    <row r="202" spans="1:6" x14ac:dyDescent="0.25">
      <c r="A202">
        <v>189</v>
      </c>
      <c r="B202" s="7">
        <f>IF(F201&lt;=0,0,MIN($B$7,F201+(F201*$B$5/12)))</f>
      </c>
      <c r="C202" s="7">
        <f>IF(F201&lt;=0,0,F201*$B$5/12)</f>
      </c>
      <c r="D202" s="7">
        <f>B202-C202</f>
      </c>
      <c r="E202" s="7">
        <f>IF(F201-D202&lt;=0,0,MIN($B$8,F201-D202))</f>
      </c>
      <c r="F202" s="7">
        <f>MAX(0,F201-D202-E202)</f>
      </c>
    </row>
    <row r="203" spans="1:6" x14ac:dyDescent="0.25">
      <c r="A203">
        <v>190</v>
      </c>
      <c r="B203" s="7">
        <f>IF(F202&lt;=0,0,MIN($B$7,F202+(F202*$B$5/12)))</f>
      </c>
      <c r="C203" s="7">
        <f>IF(F202&lt;=0,0,F202*$B$5/12)</f>
      </c>
      <c r="D203" s="7">
        <f>B203-C203</f>
      </c>
      <c r="E203" s="7">
        <f>IF(F202-D203&lt;=0,0,MIN($B$8,F202-D203))</f>
      </c>
      <c r="F203" s="7">
        <f>MAX(0,F202-D203-E203)</f>
      </c>
    </row>
    <row r="204" spans="1:6" x14ac:dyDescent="0.25">
      <c r="A204">
        <v>191</v>
      </c>
      <c r="B204" s="7">
        <f>IF(F203&lt;=0,0,MIN($B$7,F203+(F203*$B$5/12)))</f>
      </c>
      <c r="C204" s="7">
        <f>IF(F203&lt;=0,0,F203*$B$5/12)</f>
      </c>
      <c r="D204" s="7">
        <f>B204-C204</f>
      </c>
      <c r="E204" s="7">
        <f>IF(F203-D204&lt;=0,0,MIN($B$8,F203-D204))</f>
      </c>
      <c r="F204" s="7">
        <f>MAX(0,F203-D204-E204)</f>
      </c>
    </row>
    <row r="205" spans="1:6" x14ac:dyDescent="0.25">
      <c r="A205">
        <v>192</v>
      </c>
      <c r="B205" s="7">
        <f>IF(F204&lt;=0,0,MIN($B$7,F204+(F204*$B$5/12)))</f>
      </c>
      <c r="C205" s="7">
        <f>IF(F204&lt;=0,0,F204*$B$5/12)</f>
      </c>
      <c r="D205" s="7">
        <f>B205-C205</f>
      </c>
      <c r="E205" s="7">
        <f>IF(F204-D205&lt;=0,0,MIN($B$8,F204-D205))</f>
      </c>
      <c r="F205" s="7">
        <f>MAX(0,F204-D205-E205)</f>
      </c>
    </row>
    <row r="206" spans="1:6" x14ac:dyDescent="0.25">
      <c r="A206">
        <v>193</v>
      </c>
      <c r="B206" s="7">
        <f>IF(F205&lt;=0,0,MIN($B$7,F205+(F205*$B$5/12)))</f>
      </c>
      <c r="C206" s="7">
        <f>IF(F205&lt;=0,0,F205*$B$5/12)</f>
      </c>
      <c r="D206" s="7">
        <f>B206-C206</f>
      </c>
      <c r="E206" s="7">
        <f>IF(F205-D206&lt;=0,0,MIN($B$8,F205-D206))</f>
      </c>
      <c r="F206" s="7">
        <f>MAX(0,F205-D206-E206)</f>
      </c>
    </row>
    <row r="207" spans="1:6" x14ac:dyDescent="0.25">
      <c r="A207">
        <v>194</v>
      </c>
      <c r="B207" s="7">
        <f>IF(F206&lt;=0,0,MIN($B$7,F206+(F206*$B$5/12)))</f>
      </c>
      <c r="C207" s="7">
        <f>IF(F206&lt;=0,0,F206*$B$5/12)</f>
      </c>
      <c r="D207" s="7">
        <f>B207-C207</f>
      </c>
      <c r="E207" s="7">
        <f>IF(F206-D207&lt;=0,0,MIN($B$8,F206-D207))</f>
      </c>
      <c r="F207" s="7">
        <f>MAX(0,F206-D207-E207)</f>
      </c>
    </row>
    <row r="208" spans="1:6" x14ac:dyDescent="0.25">
      <c r="A208">
        <v>195</v>
      </c>
      <c r="B208" s="7">
        <f>IF(F207&lt;=0,0,MIN($B$7,F207+(F207*$B$5/12)))</f>
      </c>
      <c r="C208" s="7">
        <f>IF(F207&lt;=0,0,F207*$B$5/12)</f>
      </c>
      <c r="D208" s="7">
        <f>B208-C208</f>
      </c>
      <c r="E208" s="7">
        <f>IF(F207-D208&lt;=0,0,MIN($B$8,F207-D208))</f>
      </c>
      <c r="F208" s="7">
        <f>MAX(0,F207-D208-E208)</f>
      </c>
    </row>
    <row r="209" spans="1:6" x14ac:dyDescent="0.25">
      <c r="A209">
        <v>196</v>
      </c>
      <c r="B209" s="7">
        <f>IF(F208&lt;=0,0,MIN($B$7,F208+(F208*$B$5/12)))</f>
      </c>
      <c r="C209" s="7">
        <f>IF(F208&lt;=0,0,F208*$B$5/12)</f>
      </c>
      <c r="D209" s="7">
        <f>B209-C209</f>
      </c>
      <c r="E209" s="7">
        <f>IF(F208-D209&lt;=0,0,MIN($B$8,F208-D209))</f>
      </c>
      <c r="F209" s="7">
        <f>MAX(0,F208-D209-E209)</f>
      </c>
    </row>
    <row r="210" spans="1:6" x14ac:dyDescent="0.25">
      <c r="A210">
        <v>197</v>
      </c>
      <c r="B210" s="7">
        <f>IF(F209&lt;=0,0,MIN($B$7,F209+(F209*$B$5/12)))</f>
      </c>
      <c r="C210" s="7">
        <f>IF(F209&lt;=0,0,F209*$B$5/12)</f>
      </c>
      <c r="D210" s="7">
        <f>B210-C210</f>
      </c>
      <c r="E210" s="7">
        <f>IF(F209-D210&lt;=0,0,MIN($B$8,F209-D210))</f>
      </c>
      <c r="F210" s="7">
        <f>MAX(0,F209-D210-E210)</f>
      </c>
    </row>
    <row r="211" spans="1:6" x14ac:dyDescent="0.25">
      <c r="A211">
        <v>198</v>
      </c>
      <c r="B211" s="7">
        <f>IF(F210&lt;=0,0,MIN($B$7,F210+(F210*$B$5/12)))</f>
      </c>
      <c r="C211" s="7">
        <f>IF(F210&lt;=0,0,F210*$B$5/12)</f>
      </c>
      <c r="D211" s="7">
        <f>B211-C211</f>
      </c>
      <c r="E211" s="7">
        <f>IF(F210-D211&lt;=0,0,MIN($B$8,F210-D211))</f>
      </c>
      <c r="F211" s="7">
        <f>MAX(0,F210-D211-E211)</f>
      </c>
    </row>
    <row r="212" spans="1:6" x14ac:dyDescent="0.25">
      <c r="A212">
        <v>199</v>
      </c>
      <c r="B212" s="7">
        <f>IF(F211&lt;=0,0,MIN($B$7,F211+(F211*$B$5/12)))</f>
      </c>
      <c r="C212" s="7">
        <f>IF(F211&lt;=0,0,F211*$B$5/12)</f>
      </c>
      <c r="D212" s="7">
        <f>B212-C212</f>
      </c>
      <c r="E212" s="7">
        <f>IF(F211-D212&lt;=0,0,MIN($B$8,F211-D212))</f>
      </c>
      <c r="F212" s="7">
        <f>MAX(0,F211-D212-E212)</f>
      </c>
    </row>
    <row r="213" spans="1:6" x14ac:dyDescent="0.25">
      <c r="A213">
        <v>200</v>
      </c>
      <c r="B213" s="7">
        <f>IF(F212&lt;=0,0,MIN($B$7,F212+(F212*$B$5/12)))</f>
      </c>
      <c r="C213" s="7">
        <f>IF(F212&lt;=0,0,F212*$B$5/12)</f>
      </c>
      <c r="D213" s="7">
        <f>B213-C213</f>
      </c>
      <c r="E213" s="7">
        <f>IF(F212-D213&lt;=0,0,MIN($B$8,F212-D213))</f>
      </c>
      <c r="F213" s="7">
        <f>MAX(0,F212-D213-E213)</f>
      </c>
    </row>
    <row r="214" spans="1:6" x14ac:dyDescent="0.25">
      <c r="A214">
        <v>201</v>
      </c>
      <c r="B214" s="7">
        <f>IF(F213&lt;=0,0,MIN($B$7,F213+(F213*$B$5/12)))</f>
      </c>
      <c r="C214" s="7">
        <f>IF(F213&lt;=0,0,F213*$B$5/12)</f>
      </c>
      <c r="D214" s="7">
        <f>B214-C214</f>
      </c>
      <c r="E214" s="7">
        <f>IF(F213-D214&lt;=0,0,MIN($B$8,F213-D214))</f>
      </c>
      <c r="F214" s="7">
        <f>MAX(0,F213-D214-E214)</f>
      </c>
    </row>
    <row r="215" spans="1:6" x14ac:dyDescent="0.25">
      <c r="A215">
        <v>202</v>
      </c>
      <c r="B215" s="7">
        <f>IF(F214&lt;=0,0,MIN($B$7,F214+(F214*$B$5/12)))</f>
      </c>
      <c r="C215" s="7">
        <f>IF(F214&lt;=0,0,F214*$B$5/12)</f>
      </c>
      <c r="D215" s="7">
        <f>B215-C215</f>
      </c>
      <c r="E215" s="7">
        <f>IF(F214-D215&lt;=0,0,MIN($B$8,F214-D215))</f>
      </c>
      <c r="F215" s="7">
        <f>MAX(0,F214-D215-E215)</f>
      </c>
    </row>
    <row r="216" spans="1:6" x14ac:dyDescent="0.25">
      <c r="A216">
        <v>203</v>
      </c>
      <c r="B216" s="7">
        <f>IF(F215&lt;=0,0,MIN($B$7,F215+(F215*$B$5/12)))</f>
      </c>
      <c r="C216" s="7">
        <f>IF(F215&lt;=0,0,F215*$B$5/12)</f>
      </c>
      <c r="D216" s="7">
        <f>B216-C216</f>
      </c>
      <c r="E216" s="7">
        <f>IF(F215-D216&lt;=0,0,MIN($B$8,F215-D216))</f>
      </c>
      <c r="F216" s="7">
        <f>MAX(0,F215-D216-E216)</f>
      </c>
    </row>
    <row r="217" spans="1:6" x14ac:dyDescent="0.25">
      <c r="A217">
        <v>204</v>
      </c>
      <c r="B217" s="7">
        <f>IF(F216&lt;=0,0,MIN($B$7,F216+(F216*$B$5/12)))</f>
      </c>
      <c r="C217" s="7">
        <f>IF(F216&lt;=0,0,F216*$B$5/12)</f>
      </c>
      <c r="D217" s="7">
        <f>B217-C217</f>
      </c>
      <c r="E217" s="7">
        <f>IF(F216-D217&lt;=0,0,MIN($B$8,F216-D217))</f>
      </c>
      <c r="F217" s="7">
        <f>MAX(0,F216-D217-E217)</f>
      </c>
    </row>
    <row r="218" spans="1:6" x14ac:dyDescent="0.25">
      <c r="A218">
        <v>205</v>
      </c>
      <c r="B218" s="7">
        <f>IF(F217&lt;=0,0,MIN($B$7,F217+(F217*$B$5/12)))</f>
      </c>
      <c r="C218" s="7">
        <f>IF(F217&lt;=0,0,F217*$B$5/12)</f>
      </c>
      <c r="D218" s="7">
        <f>B218-C218</f>
      </c>
      <c r="E218" s="7">
        <f>IF(F217-D218&lt;=0,0,MIN($B$8,F217-D218))</f>
      </c>
      <c r="F218" s="7">
        <f>MAX(0,F217-D218-E218)</f>
      </c>
    </row>
    <row r="219" spans="1:6" x14ac:dyDescent="0.25">
      <c r="A219">
        <v>206</v>
      </c>
      <c r="B219" s="7">
        <f>IF(F218&lt;=0,0,MIN($B$7,F218+(F218*$B$5/12)))</f>
      </c>
      <c r="C219" s="7">
        <f>IF(F218&lt;=0,0,F218*$B$5/12)</f>
      </c>
      <c r="D219" s="7">
        <f>B219-C219</f>
      </c>
      <c r="E219" s="7">
        <f>IF(F218-D219&lt;=0,0,MIN($B$8,F218-D219))</f>
      </c>
      <c r="F219" s="7">
        <f>MAX(0,F218-D219-E219)</f>
      </c>
    </row>
    <row r="220" spans="1:6" x14ac:dyDescent="0.25">
      <c r="A220">
        <v>207</v>
      </c>
      <c r="B220" s="7">
        <f>IF(F219&lt;=0,0,MIN($B$7,F219+(F219*$B$5/12)))</f>
      </c>
      <c r="C220" s="7">
        <f>IF(F219&lt;=0,0,F219*$B$5/12)</f>
      </c>
      <c r="D220" s="7">
        <f>B220-C220</f>
      </c>
      <c r="E220" s="7">
        <f>IF(F219-D220&lt;=0,0,MIN($B$8,F219-D220))</f>
      </c>
      <c r="F220" s="7">
        <f>MAX(0,F219-D220-E220)</f>
      </c>
    </row>
    <row r="221" spans="1:6" x14ac:dyDescent="0.25">
      <c r="A221">
        <v>208</v>
      </c>
      <c r="B221" s="7">
        <f>IF(F220&lt;=0,0,MIN($B$7,F220+(F220*$B$5/12)))</f>
      </c>
      <c r="C221" s="7">
        <f>IF(F220&lt;=0,0,F220*$B$5/12)</f>
      </c>
      <c r="D221" s="7">
        <f>B221-C221</f>
      </c>
      <c r="E221" s="7">
        <f>IF(F220-D221&lt;=0,0,MIN($B$8,F220-D221))</f>
      </c>
      <c r="F221" s="7">
        <f>MAX(0,F220-D221-E221)</f>
      </c>
    </row>
    <row r="222" spans="1:6" x14ac:dyDescent="0.25">
      <c r="A222">
        <v>209</v>
      </c>
      <c r="B222" s="7">
        <f>IF(F221&lt;=0,0,MIN($B$7,F221+(F221*$B$5/12)))</f>
      </c>
      <c r="C222" s="7">
        <f>IF(F221&lt;=0,0,F221*$B$5/12)</f>
      </c>
      <c r="D222" s="7">
        <f>B222-C222</f>
      </c>
      <c r="E222" s="7">
        <f>IF(F221-D222&lt;=0,0,MIN($B$8,F221-D222))</f>
      </c>
      <c r="F222" s="7">
        <f>MAX(0,F221-D222-E222)</f>
      </c>
    </row>
    <row r="223" spans="1:6" x14ac:dyDescent="0.25">
      <c r="A223">
        <v>210</v>
      </c>
      <c r="B223" s="7">
        <f>IF(F222&lt;=0,0,MIN($B$7,F222+(F222*$B$5/12)))</f>
      </c>
      <c r="C223" s="7">
        <f>IF(F222&lt;=0,0,F222*$B$5/12)</f>
      </c>
      <c r="D223" s="7">
        <f>B223-C223</f>
      </c>
      <c r="E223" s="7">
        <f>IF(F222-D223&lt;=0,0,MIN($B$8,F222-D223))</f>
      </c>
      <c r="F223" s="7">
        <f>MAX(0,F222-D223-E223)</f>
      </c>
    </row>
    <row r="224" spans="1:6" x14ac:dyDescent="0.25">
      <c r="A224">
        <v>211</v>
      </c>
      <c r="B224" s="7">
        <f>IF(F223&lt;=0,0,MIN($B$7,F223+(F223*$B$5/12)))</f>
      </c>
      <c r="C224" s="7">
        <f>IF(F223&lt;=0,0,F223*$B$5/12)</f>
      </c>
      <c r="D224" s="7">
        <f>B224-C224</f>
      </c>
      <c r="E224" s="7">
        <f>IF(F223-D224&lt;=0,0,MIN($B$8,F223-D224))</f>
      </c>
      <c r="F224" s="7">
        <f>MAX(0,F223-D224-E224)</f>
      </c>
    </row>
    <row r="225" spans="1:6" x14ac:dyDescent="0.25">
      <c r="A225">
        <v>212</v>
      </c>
      <c r="B225" s="7">
        <f>IF(F224&lt;=0,0,MIN($B$7,F224+(F224*$B$5/12)))</f>
      </c>
      <c r="C225" s="7">
        <f>IF(F224&lt;=0,0,F224*$B$5/12)</f>
      </c>
      <c r="D225" s="7">
        <f>B225-C225</f>
      </c>
      <c r="E225" s="7">
        <f>IF(F224-D225&lt;=0,0,MIN($B$8,F224-D225))</f>
      </c>
      <c r="F225" s="7">
        <f>MAX(0,F224-D225-E225)</f>
      </c>
    </row>
    <row r="226" spans="1:6" x14ac:dyDescent="0.25">
      <c r="A226">
        <v>213</v>
      </c>
      <c r="B226" s="7">
        <f>IF(F225&lt;=0,0,MIN($B$7,F225+(F225*$B$5/12)))</f>
      </c>
      <c r="C226" s="7">
        <f>IF(F225&lt;=0,0,F225*$B$5/12)</f>
      </c>
      <c r="D226" s="7">
        <f>B226-C226</f>
      </c>
      <c r="E226" s="7">
        <f>IF(F225-D226&lt;=0,0,MIN($B$8,F225-D226))</f>
      </c>
      <c r="F226" s="7">
        <f>MAX(0,F225-D226-E226)</f>
      </c>
    </row>
    <row r="227" spans="1:6" x14ac:dyDescent="0.25">
      <c r="A227">
        <v>214</v>
      </c>
      <c r="B227" s="7">
        <f>IF(F226&lt;=0,0,MIN($B$7,F226+(F226*$B$5/12)))</f>
      </c>
      <c r="C227" s="7">
        <f>IF(F226&lt;=0,0,F226*$B$5/12)</f>
      </c>
      <c r="D227" s="7">
        <f>B227-C227</f>
      </c>
      <c r="E227" s="7">
        <f>IF(F226-D227&lt;=0,0,MIN($B$8,F226-D227))</f>
      </c>
      <c r="F227" s="7">
        <f>MAX(0,F226-D227-E227)</f>
      </c>
    </row>
    <row r="228" spans="1:6" x14ac:dyDescent="0.25">
      <c r="A228">
        <v>215</v>
      </c>
      <c r="B228" s="7">
        <f>IF(F227&lt;=0,0,MIN($B$7,F227+(F227*$B$5/12)))</f>
      </c>
      <c r="C228" s="7">
        <f>IF(F227&lt;=0,0,F227*$B$5/12)</f>
      </c>
      <c r="D228" s="7">
        <f>B228-C228</f>
      </c>
      <c r="E228" s="7">
        <f>IF(F227-D228&lt;=0,0,MIN($B$8,F227-D228))</f>
      </c>
      <c r="F228" s="7">
        <f>MAX(0,F227-D228-E228)</f>
      </c>
    </row>
    <row r="229" spans="1:6" x14ac:dyDescent="0.25">
      <c r="A229">
        <v>216</v>
      </c>
      <c r="B229" s="7">
        <f>IF(F228&lt;=0,0,MIN($B$7,F228+(F228*$B$5/12)))</f>
      </c>
      <c r="C229" s="7">
        <f>IF(F228&lt;=0,0,F228*$B$5/12)</f>
      </c>
      <c r="D229" s="7">
        <f>B229-C229</f>
      </c>
      <c r="E229" s="7">
        <f>IF(F228-D229&lt;=0,0,MIN($B$8,F228-D229))</f>
      </c>
      <c r="F229" s="7">
        <f>MAX(0,F228-D229-E229)</f>
      </c>
    </row>
    <row r="230" spans="1:6" x14ac:dyDescent="0.25">
      <c r="A230">
        <v>217</v>
      </c>
      <c r="B230" s="7">
        <f>IF(F229&lt;=0,0,MIN($B$7,F229+(F229*$B$5/12)))</f>
      </c>
      <c r="C230" s="7">
        <f>IF(F229&lt;=0,0,F229*$B$5/12)</f>
      </c>
      <c r="D230" s="7">
        <f>B230-C230</f>
      </c>
      <c r="E230" s="7">
        <f>IF(F229-D230&lt;=0,0,MIN($B$8,F229-D230))</f>
      </c>
      <c r="F230" s="7">
        <f>MAX(0,F229-D230-E230)</f>
      </c>
    </row>
    <row r="231" spans="1:6" x14ac:dyDescent="0.25">
      <c r="A231">
        <v>218</v>
      </c>
      <c r="B231" s="7">
        <f>IF(F230&lt;=0,0,MIN($B$7,F230+(F230*$B$5/12)))</f>
      </c>
      <c r="C231" s="7">
        <f>IF(F230&lt;=0,0,F230*$B$5/12)</f>
      </c>
      <c r="D231" s="7">
        <f>B231-C231</f>
      </c>
      <c r="E231" s="7">
        <f>IF(F230-D231&lt;=0,0,MIN($B$8,F230-D231))</f>
      </c>
      <c r="F231" s="7">
        <f>MAX(0,F230-D231-E231)</f>
      </c>
    </row>
    <row r="232" spans="1:6" x14ac:dyDescent="0.25">
      <c r="A232">
        <v>219</v>
      </c>
      <c r="B232" s="7">
        <f>IF(F231&lt;=0,0,MIN($B$7,F231+(F231*$B$5/12)))</f>
      </c>
      <c r="C232" s="7">
        <f>IF(F231&lt;=0,0,F231*$B$5/12)</f>
      </c>
      <c r="D232" s="7">
        <f>B232-C232</f>
      </c>
      <c r="E232" s="7">
        <f>IF(F231-D232&lt;=0,0,MIN($B$8,F231-D232))</f>
      </c>
      <c r="F232" s="7">
        <f>MAX(0,F231-D232-E232)</f>
      </c>
    </row>
    <row r="233" spans="1:6" x14ac:dyDescent="0.25">
      <c r="A233">
        <v>220</v>
      </c>
      <c r="B233" s="7">
        <f>IF(F232&lt;=0,0,MIN($B$7,F232+(F232*$B$5/12)))</f>
      </c>
      <c r="C233" s="7">
        <f>IF(F232&lt;=0,0,F232*$B$5/12)</f>
      </c>
      <c r="D233" s="7">
        <f>B233-C233</f>
      </c>
      <c r="E233" s="7">
        <f>IF(F232-D233&lt;=0,0,MIN($B$8,F232-D233))</f>
      </c>
      <c r="F233" s="7">
        <f>MAX(0,F232-D233-E233)</f>
      </c>
    </row>
    <row r="234" spans="1:6" x14ac:dyDescent="0.25">
      <c r="A234">
        <v>221</v>
      </c>
      <c r="B234" s="7">
        <f>IF(F233&lt;=0,0,MIN($B$7,F233+(F233*$B$5/12)))</f>
      </c>
      <c r="C234" s="7">
        <f>IF(F233&lt;=0,0,F233*$B$5/12)</f>
      </c>
      <c r="D234" s="7">
        <f>B234-C234</f>
      </c>
      <c r="E234" s="7">
        <f>IF(F233-D234&lt;=0,0,MIN($B$8,F233-D234))</f>
      </c>
      <c r="F234" s="7">
        <f>MAX(0,F233-D234-E234)</f>
      </c>
    </row>
    <row r="235" spans="1:6" x14ac:dyDescent="0.25">
      <c r="A235">
        <v>222</v>
      </c>
      <c r="B235" s="7">
        <f>IF(F234&lt;=0,0,MIN($B$7,F234+(F234*$B$5/12)))</f>
      </c>
      <c r="C235" s="7">
        <f>IF(F234&lt;=0,0,F234*$B$5/12)</f>
      </c>
      <c r="D235" s="7">
        <f>B235-C235</f>
      </c>
      <c r="E235" s="7">
        <f>IF(F234-D235&lt;=0,0,MIN($B$8,F234-D235))</f>
      </c>
      <c r="F235" s="7">
        <f>MAX(0,F234-D235-E235)</f>
      </c>
    </row>
    <row r="236" spans="1:6" x14ac:dyDescent="0.25">
      <c r="A236">
        <v>223</v>
      </c>
      <c r="B236" s="7">
        <f>IF(F235&lt;=0,0,MIN($B$7,F235+(F235*$B$5/12)))</f>
      </c>
      <c r="C236" s="7">
        <f>IF(F235&lt;=0,0,F235*$B$5/12)</f>
      </c>
      <c r="D236" s="7">
        <f>B236-C236</f>
      </c>
      <c r="E236" s="7">
        <f>IF(F235-D236&lt;=0,0,MIN($B$8,F235-D236))</f>
      </c>
      <c r="F236" s="7">
        <f>MAX(0,F235-D236-E236)</f>
      </c>
    </row>
    <row r="237" spans="1:6" x14ac:dyDescent="0.25">
      <c r="A237">
        <v>224</v>
      </c>
      <c r="B237" s="7">
        <f>IF(F236&lt;=0,0,MIN($B$7,F236+(F236*$B$5/12)))</f>
      </c>
      <c r="C237" s="7">
        <f>IF(F236&lt;=0,0,F236*$B$5/12)</f>
      </c>
      <c r="D237" s="7">
        <f>B237-C237</f>
      </c>
      <c r="E237" s="7">
        <f>IF(F236-D237&lt;=0,0,MIN($B$8,F236-D237))</f>
      </c>
      <c r="F237" s="7">
        <f>MAX(0,F236-D237-E237)</f>
      </c>
    </row>
    <row r="238" spans="1:6" x14ac:dyDescent="0.25">
      <c r="A238">
        <v>225</v>
      </c>
      <c r="B238" s="7">
        <f>IF(F237&lt;=0,0,MIN($B$7,F237+(F237*$B$5/12)))</f>
      </c>
      <c r="C238" s="7">
        <f>IF(F237&lt;=0,0,F237*$B$5/12)</f>
      </c>
      <c r="D238" s="7">
        <f>B238-C238</f>
      </c>
      <c r="E238" s="7">
        <f>IF(F237-D238&lt;=0,0,MIN($B$8,F237-D238))</f>
      </c>
      <c r="F238" s="7">
        <f>MAX(0,F237-D238-E238)</f>
      </c>
    </row>
    <row r="239" spans="1:6" x14ac:dyDescent="0.25">
      <c r="A239">
        <v>226</v>
      </c>
      <c r="B239" s="7">
        <f>IF(F238&lt;=0,0,MIN($B$7,F238+(F238*$B$5/12)))</f>
      </c>
      <c r="C239" s="7">
        <f>IF(F238&lt;=0,0,F238*$B$5/12)</f>
      </c>
      <c r="D239" s="7">
        <f>B239-C239</f>
      </c>
      <c r="E239" s="7">
        <f>IF(F238-D239&lt;=0,0,MIN($B$8,F238-D239))</f>
      </c>
      <c r="F239" s="7">
        <f>MAX(0,F238-D239-E239)</f>
      </c>
    </row>
    <row r="240" spans="1:6" x14ac:dyDescent="0.25">
      <c r="A240">
        <v>227</v>
      </c>
      <c r="B240" s="7">
        <f>IF(F239&lt;=0,0,MIN($B$7,F239+(F239*$B$5/12)))</f>
      </c>
      <c r="C240" s="7">
        <f>IF(F239&lt;=0,0,F239*$B$5/12)</f>
      </c>
      <c r="D240" s="7">
        <f>B240-C240</f>
      </c>
      <c r="E240" s="7">
        <f>IF(F239-D240&lt;=0,0,MIN($B$8,F239-D240))</f>
      </c>
      <c r="F240" s="7">
        <f>MAX(0,F239-D240-E240)</f>
      </c>
    </row>
    <row r="241" spans="1:6" x14ac:dyDescent="0.25">
      <c r="A241">
        <v>228</v>
      </c>
      <c r="B241" s="7">
        <f>IF(F240&lt;=0,0,MIN($B$7,F240+(F240*$B$5/12)))</f>
      </c>
      <c r="C241" s="7">
        <f>IF(F240&lt;=0,0,F240*$B$5/12)</f>
      </c>
      <c r="D241" s="7">
        <f>B241-C241</f>
      </c>
      <c r="E241" s="7">
        <f>IF(F240-D241&lt;=0,0,MIN($B$8,F240-D241))</f>
      </c>
      <c r="F241" s="7">
        <f>MAX(0,F240-D241-E241)</f>
      </c>
    </row>
    <row r="242" spans="1:6" x14ac:dyDescent="0.25">
      <c r="A242">
        <v>229</v>
      </c>
      <c r="B242" s="7">
        <f>IF(F241&lt;=0,0,MIN($B$7,F241+(F241*$B$5/12)))</f>
      </c>
      <c r="C242" s="7">
        <f>IF(F241&lt;=0,0,F241*$B$5/12)</f>
      </c>
      <c r="D242" s="7">
        <f>B242-C242</f>
      </c>
      <c r="E242" s="7">
        <f>IF(F241-D242&lt;=0,0,MIN($B$8,F241-D242))</f>
      </c>
      <c r="F242" s="7">
        <f>MAX(0,F241-D242-E242)</f>
      </c>
    </row>
    <row r="243" spans="1:6" x14ac:dyDescent="0.25">
      <c r="A243">
        <v>230</v>
      </c>
      <c r="B243" s="7">
        <f>IF(F242&lt;=0,0,MIN($B$7,F242+(F242*$B$5/12)))</f>
      </c>
      <c r="C243" s="7">
        <f>IF(F242&lt;=0,0,F242*$B$5/12)</f>
      </c>
      <c r="D243" s="7">
        <f>B243-C243</f>
      </c>
      <c r="E243" s="7">
        <f>IF(F242-D243&lt;=0,0,MIN($B$8,F242-D243))</f>
      </c>
      <c r="F243" s="7">
        <f>MAX(0,F242-D243-E243)</f>
      </c>
    </row>
    <row r="244" spans="1:6" x14ac:dyDescent="0.25">
      <c r="A244">
        <v>231</v>
      </c>
      <c r="B244" s="7">
        <f>IF(F243&lt;=0,0,MIN($B$7,F243+(F243*$B$5/12)))</f>
      </c>
      <c r="C244" s="7">
        <f>IF(F243&lt;=0,0,F243*$B$5/12)</f>
      </c>
      <c r="D244" s="7">
        <f>B244-C244</f>
      </c>
      <c r="E244" s="7">
        <f>IF(F243-D244&lt;=0,0,MIN($B$8,F243-D244))</f>
      </c>
      <c r="F244" s="7">
        <f>MAX(0,F243-D244-E244)</f>
      </c>
    </row>
    <row r="245" spans="1:6" x14ac:dyDescent="0.25">
      <c r="A245">
        <v>232</v>
      </c>
      <c r="B245" s="7">
        <f>IF(F244&lt;=0,0,MIN($B$7,F244+(F244*$B$5/12)))</f>
      </c>
      <c r="C245" s="7">
        <f>IF(F244&lt;=0,0,F244*$B$5/12)</f>
      </c>
      <c r="D245" s="7">
        <f>B245-C245</f>
      </c>
      <c r="E245" s="7">
        <f>IF(F244-D245&lt;=0,0,MIN($B$8,F244-D245))</f>
      </c>
      <c r="F245" s="7">
        <f>MAX(0,F244-D245-E245)</f>
      </c>
    </row>
    <row r="246" spans="1:6" x14ac:dyDescent="0.25">
      <c r="A246">
        <v>233</v>
      </c>
      <c r="B246" s="7">
        <f>IF(F245&lt;=0,0,MIN($B$7,F245+(F245*$B$5/12)))</f>
      </c>
      <c r="C246" s="7">
        <f>IF(F245&lt;=0,0,F245*$B$5/12)</f>
      </c>
      <c r="D246" s="7">
        <f>B246-C246</f>
      </c>
      <c r="E246" s="7">
        <f>IF(F245-D246&lt;=0,0,MIN($B$8,F245-D246))</f>
      </c>
      <c r="F246" s="7">
        <f>MAX(0,F245-D246-E246)</f>
      </c>
    </row>
    <row r="247" spans="1:6" x14ac:dyDescent="0.25">
      <c r="A247">
        <v>234</v>
      </c>
      <c r="B247" s="7">
        <f>IF(F246&lt;=0,0,MIN($B$7,F246+(F246*$B$5/12)))</f>
      </c>
      <c r="C247" s="7">
        <f>IF(F246&lt;=0,0,F246*$B$5/12)</f>
      </c>
      <c r="D247" s="7">
        <f>B247-C247</f>
      </c>
      <c r="E247" s="7">
        <f>IF(F246-D247&lt;=0,0,MIN($B$8,F246-D247))</f>
      </c>
      <c r="F247" s="7">
        <f>MAX(0,F246-D247-E247)</f>
      </c>
    </row>
    <row r="248" spans="1:6" x14ac:dyDescent="0.25">
      <c r="A248">
        <v>235</v>
      </c>
      <c r="B248" s="7">
        <f>IF(F247&lt;=0,0,MIN($B$7,F247+(F247*$B$5/12)))</f>
      </c>
      <c r="C248" s="7">
        <f>IF(F247&lt;=0,0,F247*$B$5/12)</f>
      </c>
      <c r="D248" s="7">
        <f>B248-C248</f>
      </c>
      <c r="E248" s="7">
        <f>IF(F247-D248&lt;=0,0,MIN($B$8,F247-D248))</f>
      </c>
      <c r="F248" s="7">
        <f>MAX(0,F247-D248-E248)</f>
      </c>
    </row>
    <row r="249" spans="1:6" x14ac:dyDescent="0.25">
      <c r="A249">
        <v>236</v>
      </c>
      <c r="B249" s="7">
        <f>IF(F248&lt;=0,0,MIN($B$7,F248+(F248*$B$5/12)))</f>
      </c>
      <c r="C249" s="7">
        <f>IF(F248&lt;=0,0,F248*$B$5/12)</f>
      </c>
      <c r="D249" s="7">
        <f>B249-C249</f>
      </c>
      <c r="E249" s="7">
        <f>IF(F248-D249&lt;=0,0,MIN($B$8,F248-D249))</f>
      </c>
      <c r="F249" s="7">
        <f>MAX(0,F248-D249-E249)</f>
      </c>
    </row>
    <row r="250" spans="1:6" x14ac:dyDescent="0.25">
      <c r="A250">
        <v>237</v>
      </c>
      <c r="B250" s="7">
        <f>IF(F249&lt;=0,0,MIN($B$7,F249+(F249*$B$5/12)))</f>
      </c>
      <c r="C250" s="7">
        <f>IF(F249&lt;=0,0,F249*$B$5/12)</f>
      </c>
      <c r="D250" s="7">
        <f>B250-C250</f>
      </c>
      <c r="E250" s="7">
        <f>IF(F249-D250&lt;=0,0,MIN($B$8,F249-D250))</f>
      </c>
      <c r="F250" s="7">
        <f>MAX(0,F249-D250-E250)</f>
      </c>
    </row>
    <row r="251" spans="1:6" x14ac:dyDescent="0.25">
      <c r="A251">
        <v>238</v>
      </c>
      <c r="B251" s="7">
        <f>IF(F250&lt;=0,0,MIN($B$7,F250+(F250*$B$5/12)))</f>
      </c>
      <c r="C251" s="7">
        <f>IF(F250&lt;=0,0,F250*$B$5/12)</f>
      </c>
      <c r="D251" s="7">
        <f>B251-C251</f>
      </c>
      <c r="E251" s="7">
        <f>IF(F250-D251&lt;=0,0,MIN($B$8,F250-D251))</f>
      </c>
      <c r="F251" s="7">
        <f>MAX(0,F250-D251-E251)</f>
      </c>
    </row>
    <row r="252" spans="1:6" x14ac:dyDescent="0.25">
      <c r="A252">
        <v>239</v>
      </c>
      <c r="B252" s="7">
        <f>IF(F251&lt;=0,0,MIN($B$7,F251+(F251*$B$5/12)))</f>
      </c>
      <c r="C252" s="7">
        <f>IF(F251&lt;=0,0,F251*$B$5/12)</f>
      </c>
      <c r="D252" s="7">
        <f>B252-C252</f>
      </c>
      <c r="E252" s="7">
        <f>IF(F251-D252&lt;=0,0,MIN($B$8,F251-D252))</f>
      </c>
      <c r="F252" s="7">
        <f>MAX(0,F251-D252-E252)</f>
      </c>
    </row>
    <row r="253" spans="1:6" x14ac:dyDescent="0.25">
      <c r="A253">
        <v>240</v>
      </c>
      <c r="B253" s="7">
        <f>IF(F252&lt;=0,0,MIN($B$7,F252+(F252*$B$5/12)))</f>
      </c>
      <c r="C253" s="7">
        <f>IF(F252&lt;=0,0,F252*$B$5/12)</f>
      </c>
      <c r="D253" s="7">
        <f>B253-C253</f>
      </c>
      <c r="E253" s="7">
        <f>IF(F252-D253&lt;=0,0,MIN($B$8,F252-D253))</f>
      </c>
      <c r="F253" s="7">
        <f>MAX(0,F252-D253-E253)</f>
      </c>
    </row>
    <row r="254" spans="1:6" x14ac:dyDescent="0.25">
      <c r="A254">
        <v>241</v>
      </c>
      <c r="B254" s="7">
        <f>IF(F253&lt;=0,0,MIN($B$7,F253+(F253*$B$5/12)))</f>
      </c>
      <c r="C254" s="7">
        <f>IF(F253&lt;=0,0,F253*$B$5/12)</f>
      </c>
      <c r="D254" s="7">
        <f>B254-C254</f>
      </c>
      <c r="E254" s="7">
        <f>IF(F253-D254&lt;=0,0,MIN($B$8,F253-D254))</f>
      </c>
      <c r="F254" s="7">
        <f>MAX(0,F253-D254-E254)</f>
      </c>
    </row>
    <row r="255" spans="1:6" x14ac:dyDescent="0.25">
      <c r="A255">
        <v>242</v>
      </c>
      <c r="B255" s="7">
        <f>IF(F254&lt;=0,0,MIN($B$7,F254+(F254*$B$5/12)))</f>
      </c>
      <c r="C255" s="7">
        <f>IF(F254&lt;=0,0,F254*$B$5/12)</f>
      </c>
      <c r="D255" s="7">
        <f>B255-C255</f>
      </c>
      <c r="E255" s="7">
        <f>IF(F254-D255&lt;=0,0,MIN($B$8,F254-D255))</f>
      </c>
      <c r="F255" s="7">
        <f>MAX(0,F254-D255-E255)</f>
      </c>
    </row>
    <row r="256" spans="1:6" x14ac:dyDescent="0.25">
      <c r="A256">
        <v>243</v>
      </c>
      <c r="B256" s="7">
        <f>IF(F255&lt;=0,0,MIN($B$7,F255+(F255*$B$5/12)))</f>
      </c>
      <c r="C256" s="7">
        <f>IF(F255&lt;=0,0,F255*$B$5/12)</f>
      </c>
      <c r="D256" s="7">
        <f>B256-C256</f>
      </c>
      <c r="E256" s="7">
        <f>IF(F255-D256&lt;=0,0,MIN($B$8,F255-D256))</f>
      </c>
      <c r="F256" s="7">
        <f>MAX(0,F255-D256-E256)</f>
      </c>
    </row>
    <row r="257" spans="1:6" x14ac:dyDescent="0.25">
      <c r="A257">
        <v>244</v>
      </c>
      <c r="B257" s="7">
        <f>IF(F256&lt;=0,0,MIN($B$7,F256+(F256*$B$5/12)))</f>
      </c>
      <c r="C257" s="7">
        <f>IF(F256&lt;=0,0,F256*$B$5/12)</f>
      </c>
      <c r="D257" s="7">
        <f>B257-C257</f>
      </c>
      <c r="E257" s="7">
        <f>IF(F256-D257&lt;=0,0,MIN($B$8,F256-D257))</f>
      </c>
      <c r="F257" s="7">
        <f>MAX(0,F256-D257-E257)</f>
      </c>
    </row>
    <row r="258" spans="1:6" x14ac:dyDescent="0.25">
      <c r="A258">
        <v>245</v>
      </c>
      <c r="B258" s="7">
        <f>IF(F257&lt;=0,0,MIN($B$7,F257+(F257*$B$5/12)))</f>
      </c>
      <c r="C258" s="7">
        <f>IF(F257&lt;=0,0,F257*$B$5/12)</f>
      </c>
      <c r="D258" s="7">
        <f>B258-C258</f>
      </c>
      <c r="E258" s="7">
        <f>IF(F257-D258&lt;=0,0,MIN($B$8,F257-D258))</f>
      </c>
      <c r="F258" s="7">
        <f>MAX(0,F257-D258-E258)</f>
      </c>
    </row>
    <row r="259" spans="1:6" x14ac:dyDescent="0.25">
      <c r="A259">
        <v>246</v>
      </c>
      <c r="B259" s="7">
        <f>IF(F258&lt;=0,0,MIN($B$7,F258+(F258*$B$5/12)))</f>
      </c>
      <c r="C259" s="7">
        <f>IF(F258&lt;=0,0,F258*$B$5/12)</f>
      </c>
      <c r="D259" s="7">
        <f>B259-C259</f>
      </c>
      <c r="E259" s="7">
        <f>IF(F258-D259&lt;=0,0,MIN($B$8,F258-D259))</f>
      </c>
      <c r="F259" s="7">
        <f>MAX(0,F258-D259-E259)</f>
      </c>
    </row>
    <row r="260" spans="1:6" x14ac:dyDescent="0.25">
      <c r="A260">
        <v>247</v>
      </c>
      <c r="B260" s="7">
        <f>IF(F259&lt;=0,0,MIN($B$7,F259+(F259*$B$5/12)))</f>
      </c>
      <c r="C260" s="7">
        <f>IF(F259&lt;=0,0,F259*$B$5/12)</f>
      </c>
      <c r="D260" s="7">
        <f>B260-C260</f>
      </c>
      <c r="E260" s="7">
        <f>IF(F259-D260&lt;=0,0,MIN($B$8,F259-D260))</f>
      </c>
      <c r="F260" s="7">
        <f>MAX(0,F259-D260-E260)</f>
      </c>
    </row>
    <row r="261" spans="1:6" x14ac:dyDescent="0.25">
      <c r="A261">
        <v>248</v>
      </c>
      <c r="B261" s="7">
        <f>IF(F260&lt;=0,0,MIN($B$7,F260+(F260*$B$5/12)))</f>
      </c>
      <c r="C261" s="7">
        <f>IF(F260&lt;=0,0,F260*$B$5/12)</f>
      </c>
      <c r="D261" s="7">
        <f>B261-C261</f>
      </c>
      <c r="E261" s="7">
        <f>IF(F260-D261&lt;=0,0,MIN($B$8,F260-D261))</f>
      </c>
      <c r="F261" s="7">
        <f>MAX(0,F260-D261-E261)</f>
      </c>
    </row>
    <row r="262" spans="1:6" x14ac:dyDescent="0.25">
      <c r="A262">
        <v>249</v>
      </c>
      <c r="B262" s="7">
        <f>IF(F261&lt;=0,0,MIN($B$7,F261+(F261*$B$5/12)))</f>
      </c>
      <c r="C262" s="7">
        <f>IF(F261&lt;=0,0,F261*$B$5/12)</f>
      </c>
      <c r="D262" s="7">
        <f>B262-C262</f>
      </c>
      <c r="E262" s="7">
        <f>IF(F261-D262&lt;=0,0,MIN($B$8,F261-D262))</f>
      </c>
      <c r="F262" s="7">
        <f>MAX(0,F261-D262-E262)</f>
      </c>
    </row>
    <row r="263" spans="1:6" x14ac:dyDescent="0.25">
      <c r="A263">
        <v>250</v>
      </c>
      <c r="B263" s="7">
        <f>IF(F262&lt;=0,0,MIN($B$7,F262+(F262*$B$5/12)))</f>
      </c>
      <c r="C263" s="7">
        <f>IF(F262&lt;=0,0,F262*$B$5/12)</f>
      </c>
      <c r="D263" s="7">
        <f>B263-C263</f>
      </c>
      <c r="E263" s="7">
        <f>IF(F262-D263&lt;=0,0,MIN($B$8,F262-D263))</f>
      </c>
      <c r="F263" s="7">
        <f>MAX(0,F262-D263-E263)</f>
      </c>
    </row>
    <row r="264" spans="1:6" x14ac:dyDescent="0.25">
      <c r="A264">
        <v>251</v>
      </c>
      <c r="B264" s="7">
        <f>IF(F263&lt;=0,0,MIN($B$7,F263+(F263*$B$5/12)))</f>
      </c>
      <c r="C264" s="7">
        <f>IF(F263&lt;=0,0,F263*$B$5/12)</f>
      </c>
      <c r="D264" s="7">
        <f>B264-C264</f>
      </c>
      <c r="E264" s="7">
        <f>IF(F263-D264&lt;=0,0,MIN($B$8,F263-D264))</f>
      </c>
      <c r="F264" s="7">
        <f>MAX(0,F263-D264-E264)</f>
      </c>
    </row>
    <row r="265" spans="1:6" x14ac:dyDescent="0.25">
      <c r="A265">
        <v>252</v>
      </c>
      <c r="B265" s="7">
        <f>IF(F264&lt;=0,0,MIN($B$7,F264+(F264*$B$5/12)))</f>
      </c>
      <c r="C265" s="7">
        <f>IF(F264&lt;=0,0,F264*$B$5/12)</f>
      </c>
      <c r="D265" s="7">
        <f>B265-C265</f>
      </c>
      <c r="E265" s="7">
        <f>IF(F264-D265&lt;=0,0,MIN($B$8,F264-D265))</f>
      </c>
      <c r="F265" s="7">
        <f>MAX(0,F264-D265-E265)</f>
      </c>
    </row>
    <row r="266" spans="1:6" x14ac:dyDescent="0.25">
      <c r="A266">
        <v>253</v>
      </c>
      <c r="B266" s="7">
        <f>IF(F265&lt;=0,0,MIN($B$7,F265+(F265*$B$5/12)))</f>
      </c>
      <c r="C266" s="7">
        <f>IF(F265&lt;=0,0,F265*$B$5/12)</f>
      </c>
      <c r="D266" s="7">
        <f>B266-C266</f>
      </c>
      <c r="E266" s="7">
        <f>IF(F265-D266&lt;=0,0,MIN($B$8,F265-D266))</f>
      </c>
      <c r="F266" s="7">
        <f>MAX(0,F265-D266-E266)</f>
      </c>
    </row>
    <row r="267" spans="1:6" x14ac:dyDescent="0.25">
      <c r="A267">
        <v>254</v>
      </c>
      <c r="B267" s="7">
        <f>IF(F266&lt;=0,0,MIN($B$7,F266+(F266*$B$5/12)))</f>
      </c>
      <c r="C267" s="7">
        <f>IF(F266&lt;=0,0,F266*$B$5/12)</f>
      </c>
      <c r="D267" s="7">
        <f>B267-C267</f>
      </c>
      <c r="E267" s="7">
        <f>IF(F266-D267&lt;=0,0,MIN($B$8,F266-D267))</f>
      </c>
      <c r="F267" s="7">
        <f>MAX(0,F266-D267-E267)</f>
      </c>
    </row>
    <row r="268" spans="1:6" x14ac:dyDescent="0.25">
      <c r="A268">
        <v>255</v>
      </c>
      <c r="B268" s="7">
        <f>IF(F267&lt;=0,0,MIN($B$7,F267+(F267*$B$5/12)))</f>
      </c>
      <c r="C268" s="7">
        <f>IF(F267&lt;=0,0,F267*$B$5/12)</f>
      </c>
      <c r="D268" s="7">
        <f>B268-C268</f>
      </c>
      <c r="E268" s="7">
        <f>IF(F267-D268&lt;=0,0,MIN($B$8,F267-D268))</f>
      </c>
      <c r="F268" s="7">
        <f>MAX(0,F267-D268-E268)</f>
      </c>
    </row>
    <row r="269" spans="1:6" x14ac:dyDescent="0.25">
      <c r="A269">
        <v>256</v>
      </c>
      <c r="B269" s="7">
        <f>IF(F268&lt;=0,0,MIN($B$7,F268+(F268*$B$5/12)))</f>
      </c>
      <c r="C269" s="7">
        <f>IF(F268&lt;=0,0,F268*$B$5/12)</f>
      </c>
      <c r="D269" s="7">
        <f>B269-C269</f>
      </c>
      <c r="E269" s="7">
        <f>IF(F268-D269&lt;=0,0,MIN($B$8,F268-D269))</f>
      </c>
      <c r="F269" s="7">
        <f>MAX(0,F268-D269-E269)</f>
      </c>
    </row>
    <row r="270" spans="1:6" x14ac:dyDescent="0.25">
      <c r="A270">
        <v>257</v>
      </c>
      <c r="B270" s="7">
        <f>IF(F269&lt;=0,0,MIN($B$7,F269+(F269*$B$5/12)))</f>
      </c>
      <c r="C270" s="7">
        <f>IF(F269&lt;=0,0,F269*$B$5/12)</f>
      </c>
      <c r="D270" s="7">
        <f>B270-C270</f>
      </c>
      <c r="E270" s="7">
        <f>IF(F269-D270&lt;=0,0,MIN($B$8,F269-D270))</f>
      </c>
      <c r="F270" s="7">
        <f>MAX(0,F269-D270-E270)</f>
      </c>
    </row>
    <row r="271" spans="1:6" x14ac:dyDescent="0.25">
      <c r="A271">
        <v>258</v>
      </c>
      <c r="B271" s="7">
        <f>IF(F270&lt;=0,0,MIN($B$7,F270+(F270*$B$5/12)))</f>
      </c>
      <c r="C271" s="7">
        <f>IF(F270&lt;=0,0,F270*$B$5/12)</f>
      </c>
      <c r="D271" s="7">
        <f>B271-C271</f>
      </c>
      <c r="E271" s="7">
        <f>IF(F270-D271&lt;=0,0,MIN($B$8,F270-D271))</f>
      </c>
      <c r="F271" s="7">
        <f>MAX(0,F270-D271-E271)</f>
      </c>
    </row>
    <row r="272" spans="1:6" x14ac:dyDescent="0.25">
      <c r="A272">
        <v>259</v>
      </c>
      <c r="B272" s="7">
        <f>IF(F271&lt;=0,0,MIN($B$7,F271+(F271*$B$5/12)))</f>
      </c>
      <c r="C272" s="7">
        <f>IF(F271&lt;=0,0,F271*$B$5/12)</f>
      </c>
      <c r="D272" s="7">
        <f>B272-C272</f>
      </c>
      <c r="E272" s="7">
        <f>IF(F271-D272&lt;=0,0,MIN($B$8,F271-D272))</f>
      </c>
      <c r="F272" s="7">
        <f>MAX(0,F271-D272-E272)</f>
      </c>
    </row>
    <row r="273" spans="1:6" x14ac:dyDescent="0.25">
      <c r="A273">
        <v>260</v>
      </c>
      <c r="B273" s="7">
        <f>IF(F272&lt;=0,0,MIN($B$7,F272+(F272*$B$5/12)))</f>
      </c>
      <c r="C273" s="7">
        <f>IF(F272&lt;=0,0,F272*$B$5/12)</f>
      </c>
      <c r="D273" s="7">
        <f>B273-C273</f>
      </c>
      <c r="E273" s="7">
        <f>IF(F272-D273&lt;=0,0,MIN($B$8,F272-D273))</f>
      </c>
      <c r="F273" s="7">
        <f>MAX(0,F272-D273-E273)</f>
      </c>
    </row>
    <row r="274" spans="1:6" x14ac:dyDescent="0.25">
      <c r="A274">
        <v>261</v>
      </c>
      <c r="B274" s="7">
        <f>IF(F273&lt;=0,0,MIN($B$7,F273+(F273*$B$5/12)))</f>
      </c>
      <c r="C274" s="7">
        <f>IF(F273&lt;=0,0,F273*$B$5/12)</f>
      </c>
      <c r="D274" s="7">
        <f>B274-C274</f>
      </c>
      <c r="E274" s="7">
        <f>IF(F273-D274&lt;=0,0,MIN($B$8,F273-D274))</f>
      </c>
      <c r="F274" s="7">
        <f>MAX(0,F273-D274-E274)</f>
      </c>
    </row>
    <row r="275" spans="1:6" x14ac:dyDescent="0.25">
      <c r="A275">
        <v>262</v>
      </c>
      <c r="B275" s="7">
        <f>IF(F274&lt;=0,0,MIN($B$7,F274+(F274*$B$5/12)))</f>
      </c>
      <c r="C275" s="7">
        <f>IF(F274&lt;=0,0,F274*$B$5/12)</f>
      </c>
      <c r="D275" s="7">
        <f>B275-C275</f>
      </c>
      <c r="E275" s="7">
        <f>IF(F274-D275&lt;=0,0,MIN($B$8,F274-D275))</f>
      </c>
      <c r="F275" s="7">
        <f>MAX(0,F274-D275-E275)</f>
      </c>
    </row>
    <row r="276" spans="1:6" x14ac:dyDescent="0.25">
      <c r="A276">
        <v>263</v>
      </c>
      <c r="B276" s="7">
        <f>IF(F275&lt;=0,0,MIN($B$7,F275+(F275*$B$5/12)))</f>
      </c>
      <c r="C276" s="7">
        <f>IF(F275&lt;=0,0,F275*$B$5/12)</f>
      </c>
      <c r="D276" s="7">
        <f>B276-C276</f>
      </c>
      <c r="E276" s="7">
        <f>IF(F275-D276&lt;=0,0,MIN($B$8,F275-D276))</f>
      </c>
      <c r="F276" s="7">
        <f>MAX(0,F275-D276-E276)</f>
      </c>
    </row>
    <row r="277" spans="1:6" x14ac:dyDescent="0.25">
      <c r="A277">
        <v>264</v>
      </c>
      <c r="B277" s="7">
        <f>IF(F276&lt;=0,0,MIN($B$7,F276+(F276*$B$5/12)))</f>
      </c>
      <c r="C277" s="7">
        <f>IF(F276&lt;=0,0,F276*$B$5/12)</f>
      </c>
      <c r="D277" s="7">
        <f>B277-C277</f>
      </c>
      <c r="E277" s="7">
        <f>IF(F276-D277&lt;=0,0,MIN($B$8,F276-D277))</f>
      </c>
      <c r="F277" s="7">
        <f>MAX(0,F276-D277-E277)</f>
      </c>
    </row>
    <row r="278" spans="1:6" x14ac:dyDescent="0.25">
      <c r="A278">
        <v>265</v>
      </c>
      <c r="B278" s="7">
        <f>IF(F277&lt;=0,0,MIN($B$7,F277+(F277*$B$5/12)))</f>
      </c>
      <c r="C278" s="7">
        <f>IF(F277&lt;=0,0,F277*$B$5/12)</f>
      </c>
      <c r="D278" s="7">
        <f>B278-C278</f>
      </c>
      <c r="E278" s="7">
        <f>IF(F277-D278&lt;=0,0,MIN($B$8,F277-D278))</f>
      </c>
      <c r="F278" s="7">
        <f>MAX(0,F277-D278-E278)</f>
      </c>
    </row>
    <row r="279" spans="1:6" x14ac:dyDescent="0.25">
      <c r="A279">
        <v>266</v>
      </c>
      <c r="B279" s="7">
        <f>IF(F278&lt;=0,0,MIN($B$7,F278+(F278*$B$5/12)))</f>
      </c>
      <c r="C279" s="7">
        <f>IF(F278&lt;=0,0,F278*$B$5/12)</f>
      </c>
      <c r="D279" s="7">
        <f>B279-C279</f>
      </c>
      <c r="E279" s="7">
        <f>IF(F278-D279&lt;=0,0,MIN($B$8,F278-D279))</f>
      </c>
      <c r="F279" s="7">
        <f>MAX(0,F278-D279-E279)</f>
      </c>
    </row>
    <row r="280" spans="1:6" x14ac:dyDescent="0.25">
      <c r="A280">
        <v>267</v>
      </c>
      <c r="B280" s="7">
        <f>IF(F279&lt;=0,0,MIN($B$7,F279+(F279*$B$5/12)))</f>
      </c>
      <c r="C280" s="7">
        <f>IF(F279&lt;=0,0,F279*$B$5/12)</f>
      </c>
      <c r="D280" s="7">
        <f>B280-C280</f>
      </c>
      <c r="E280" s="7">
        <f>IF(F279-D280&lt;=0,0,MIN($B$8,F279-D280))</f>
      </c>
      <c r="F280" s="7">
        <f>MAX(0,F279-D280-E280)</f>
      </c>
    </row>
    <row r="281" spans="1:6" x14ac:dyDescent="0.25">
      <c r="A281">
        <v>268</v>
      </c>
      <c r="B281" s="7">
        <f>IF(F280&lt;=0,0,MIN($B$7,F280+(F280*$B$5/12)))</f>
      </c>
      <c r="C281" s="7">
        <f>IF(F280&lt;=0,0,F280*$B$5/12)</f>
      </c>
      <c r="D281" s="7">
        <f>B281-C281</f>
      </c>
      <c r="E281" s="7">
        <f>IF(F280-D281&lt;=0,0,MIN($B$8,F280-D281))</f>
      </c>
      <c r="F281" s="7">
        <f>MAX(0,F280-D281-E281)</f>
      </c>
    </row>
    <row r="282" spans="1:6" x14ac:dyDescent="0.25">
      <c r="A282">
        <v>269</v>
      </c>
      <c r="B282" s="7">
        <f>IF(F281&lt;=0,0,MIN($B$7,F281+(F281*$B$5/12)))</f>
      </c>
      <c r="C282" s="7">
        <f>IF(F281&lt;=0,0,F281*$B$5/12)</f>
      </c>
      <c r="D282" s="7">
        <f>B282-C282</f>
      </c>
      <c r="E282" s="7">
        <f>IF(F281-D282&lt;=0,0,MIN($B$8,F281-D282))</f>
      </c>
      <c r="F282" s="7">
        <f>MAX(0,F281-D282-E282)</f>
      </c>
    </row>
    <row r="283" spans="1:6" x14ac:dyDescent="0.25">
      <c r="A283">
        <v>270</v>
      </c>
      <c r="B283" s="7">
        <f>IF(F282&lt;=0,0,MIN($B$7,F282+(F282*$B$5/12)))</f>
      </c>
      <c r="C283" s="7">
        <f>IF(F282&lt;=0,0,F282*$B$5/12)</f>
      </c>
      <c r="D283" s="7">
        <f>B283-C283</f>
      </c>
      <c r="E283" s="7">
        <f>IF(F282-D283&lt;=0,0,MIN($B$8,F282-D283))</f>
      </c>
      <c r="F283" s="7">
        <f>MAX(0,F282-D283-E283)</f>
      </c>
    </row>
    <row r="284" spans="1:6" x14ac:dyDescent="0.25">
      <c r="A284">
        <v>271</v>
      </c>
      <c r="B284" s="7">
        <f>IF(F283&lt;=0,0,MIN($B$7,F283+(F283*$B$5/12)))</f>
      </c>
      <c r="C284" s="7">
        <f>IF(F283&lt;=0,0,F283*$B$5/12)</f>
      </c>
      <c r="D284" s="7">
        <f>B284-C284</f>
      </c>
      <c r="E284" s="7">
        <f>IF(F283-D284&lt;=0,0,MIN($B$8,F283-D284))</f>
      </c>
      <c r="F284" s="7">
        <f>MAX(0,F283-D284-E284)</f>
      </c>
    </row>
    <row r="285" spans="1:6" x14ac:dyDescent="0.25">
      <c r="A285">
        <v>272</v>
      </c>
      <c r="B285" s="7">
        <f>IF(F284&lt;=0,0,MIN($B$7,F284+(F284*$B$5/12)))</f>
      </c>
      <c r="C285" s="7">
        <f>IF(F284&lt;=0,0,F284*$B$5/12)</f>
      </c>
      <c r="D285" s="7">
        <f>B285-C285</f>
      </c>
      <c r="E285" s="7">
        <f>IF(F284-D285&lt;=0,0,MIN($B$8,F284-D285))</f>
      </c>
      <c r="F285" s="7">
        <f>MAX(0,F284-D285-E285)</f>
      </c>
    </row>
    <row r="286" spans="1:6" x14ac:dyDescent="0.25">
      <c r="A286">
        <v>273</v>
      </c>
      <c r="B286" s="7">
        <f>IF(F285&lt;=0,0,MIN($B$7,F285+(F285*$B$5/12)))</f>
      </c>
      <c r="C286" s="7">
        <f>IF(F285&lt;=0,0,F285*$B$5/12)</f>
      </c>
      <c r="D286" s="7">
        <f>B286-C286</f>
      </c>
      <c r="E286" s="7">
        <f>IF(F285-D286&lt;=0,0,MIN($B$8,F285-D286))</f>
      </c>
      <c r="F286" s="7">
        <f>MAX(0,F285-D286-E286)</f>
      </c>
    </row>
    <row r="287" spans="1:6" x14ac:dyDescent="0.25">
      <c r="A287">
        <v>274</v>
      </c>
      <c r="B287" s="7">
        <f>IF(F286&lt;=0,0,MIN($B$7,F286+(F286*$B$5/12)))</f>
      </c>
      <c r="C287" s="7">
        <f>IF(F286&lt;=0,0,F286*$B$5/12)</f>
      </c>
      <c r="D287" s="7">
        <f>B287-C287</f>
      </c>
      <c r="E287" s="7">
        <f>IF(F286-D287&lt;=0,0,MIN($B$8,F286-D287))</f>
      </c>
      <c r="F287" s="7">
        <f>MAX(0,F286-D287-E287)</f>
      </c>
    </row>
    <row r="288" spans="1:6" x14ac:dyDescent="0.25">
      <c r="A288">
        <v>275</v>
      </c>
      <c r="B288" s="7">
        <f>IF(F287&lt;=0,0,MIN($B$7,F287+(F287*$B$5/12)))</f>
      </c>
      <c r="C288" s="7">
        <f>IF(F287&lt;=0,0,F287*$B$5/12)</f>
      </c>
      <c r="D288" s="7">
        <f>B288-C288</f>
      </c>
      <c r="E288" s="7">
        <f>IF(F287-D288&lt;=0,0,MIN($B$8,F287-D288))</f>
      </c>
      <c r="F288" s="7">
        <f>MAX(0,F287-D288-E288)</f>
      </c>
    </row>
    <row r="289" spans="1:6" x14ac:dyDescent="0.25">
      <c r="A289">
        <v>276</v>
      </c>
      <c r="B289" s="7">
        <f>IF(F288&lt;=0,0,MIN($B$7,F288+(F288*$B$5/12)))</f>
      </c>
      <c r="C289" s="7">
        <f>IF(F288&lt;=0,0,F288*$B$5/12)</f>
      </c>
      <c r="D289" s="7">
        <f>B289-C289</f>
      </c>
      <c r="E289" s="7">
        <f>IF(F288-D289&lt;=0,0,MIN($B$8,F288-D289))</f>
      </c>
      <c r="F289" s="7">
        <f>MAX(0,F288-D289-E289)</f>
      </c>
    </row>
    <row r="290" spans="1:6" x14ac:dyDescent="0.25">
      <c r="A290">
        <v>277</v>
      </c>
      <c r="B290" s="7">
        <f>IF(F289&lt;=0,0,MIN($B$7,F289+(F289*$B$5/12)))</f>
      </c>
      <c r="C290" s="7">
        <f>IF(F289&lt;=0,0,F289*$B$5/12)</f>
      </c>
      <c r="D290" s="7">
        <f>B290-C290</f>
      </c>
      <c r="E290" s="7">
        <f>IF(F289-D290&lt;=0,0,MIN($B$8,F289-D290))</f>
      </c>
      <c r="F290" s="7">
        <f>MAX(0,F289-D290-E290)</f>
      </c>
    </row>
    <row r="291" spans="1:6" x14ac:dyDescent="0.25">
      <c r="A291">
        <v>278</v>
      </c>
      <c r="B291" s="7">
        <f>IF(F290&lt;=0,0,MIN($B$7,F290+(F290*$B$5/12)))</f>
      </c>
      <c r="C291" s="7">
        <f>IF(F290&lt;=0,0,F290*$B$5/12)</f>
      </c>
      <c r="D291" s="7">
        <f>B291-C291</f>
      </c>
      <c r="E291" s="7">
        <f>IF(F290-D291&lt;=0,0,MIN($B$8,F290-D291))</f>
      </c>
      <c r="F291" s="7">
        <f>MAX(0,F290-D291-E291)</f>
      </c>
    </row>
    <row r="292" spans="1:6" x14ac:dyDescent="0.25">
      <c r="A292">
        <v>279</v>
      </c>
      <c r="B292" s="7">
        <f>IF(F291&lt;=0,0,MIN($B$7,F291+(F291*$B$5/12)))</f>
      </c>
      <c r="C292" s="7">
        <f>IF(F291&lt;=0,0,F291*$B$5/12)</f>
      </c>
      <c r="D292" s="7">
        <f>B292-C292</f>
      </c>
      <c r="E292" s="7">
        <f>IF(F291-D292&lt;=0,0,MIN($B$8,F291-D292))</f>
      </c>
      <c r="F292" s="7">
        <f>MAX(0,F291-D292-E292)</f>
      </c>
    </row>
    <row r="293" spans="1:6" x14ac:dyDescent="0.25">
      <c r="A293">
        <v>280</v>
      </c>
      <c r="B293" s="7">
        <f>IF(F292&lt;=0,0,MIN($B$7,F292+(F292*$B$5/12)))</f>
      </c>
      <c r="C293" s="7">
        <f>IF(F292&lt;=0,0,F292*$B$5/12)</f>
      </c>
      <c r="D293" s="7">
        <f>B293-C293</f>
      </c>
      <c r="E293" s="7">
        <f>IF(F292-D293&lt;=0,0,MIN($B$8,F292-D293))</f>
      </c>
      <c r="F293" s="7">
        <f>MAX(0,F292-D293-E293)</f>
      </c>
    </row>
    <row r="294" spans="1:6" x14ac:dyDescent="0.25">
      <c r="A294">
        <v>281</v>
      </c>
      <c r="B294" s="7">
        <f>IF(F293&lt;=0,0,MIN($B$7,F293+(F293*$B$5/12)))</f>
      </c>
      <c r="C294" s="7">
        <f>IF(F293&lt;=0,0,F293*$B$5/12)</f>
      </c>
      <c r="D294" s="7">
        <f>B294-C294</f>
      </c>
      <c r="E294" s="7">
        <f>IF(F293-D294&lt;=0,0,MIN($B$8,F293-D294))</f>
      </c>
      <c r="F294" s="7">
        <f>MAX(0,F293-D294-E294)</f>
      </c>
    </row>
    <row r="295" spans="1:6" x14ac:dyDescent="0.25">
      <c r="A295">
        <v>282</v>
      </c>
      <c r="B295" s="7">
        <f>IF(F294&lt;=0,0,MIN($B$7,F294+(F294*$B$5/12)))</f>
      </c>
      <c r="C295" s="7">
        <f>IF(F294&lt;=0,0,F294*$B$5/12)</f>
      </c>
      <c r="D295" s="7">
        <f>B295-C295</f>
      </c>
      <c r="E295" s="7">
        <f>IF(F294-D295&lt;=0,0,MIN($B$8,F294-D295))</f>
      </c>
      <c r="F295" s="7">
        <f>MAX(0,F294-D295-E295)</f>
      </c>
    </row>
    <row r="296" spans="1:6" x14ac:dyDescent="0.25">
      <c r="A296">
        <v>283</v>
      </c>
      <c r="B296" s="7">
        <f>IF(F295&lt;=0,0,MIN($B$7,F295+(F295*$B$5/12)))</f>
      </c>
      <c r="C296" s="7">
        <f>IF(F295&lt;=0,0,F295*$B$5/12)</f>
      </c>
      <c r="D296" s="7">
        <f>B296-C296</f>
      </c>
      <c r="E296" s="7">
        <f>IF(F295-D296&lt;=0,0,MIN($B$8,F295-D296))</f>
      </c>
      <c r="F296" s="7">
        <f>MAX(0,F295-D296-E296)</f>
      </c>
    </row>
    <row r="297" spans="1:6" x14ac:dyDescent="0.25">
      <c r="A297">
        <v>284</v>
      </c>
      <c r="B297" s="7">
        <f>IF(F296&lt;=0,0,MIN($B$7,F296+(F296*$B$5/12)))</f>
      </c>
      <c r="C297" s="7">
        <f>IF(F296&lt;=0,0,F296*$B$5/12)</f>
      </c>
      <c r="D297" s="7">
        <f>B297-C297</f>
      </c>
      <c r="E297" s="7">
        <f>IF(F296-D297&lt;=0,0,MIN($B$8,F296-D297))</f>
      </c>
      <c r="F297" s="7">
        <f>MAX(0,F296-D297-E297)</f>
      </c>
    </row>
    <row r="298" spans="1:6" x14ac:dyDescent="0.25">
      <c r="A298">
        <v>285</v>
      </c>
      <c r="B298" s="7">
        <f>IF(F297&lt;=0,0,MIN($B$7,F297+(F297*$B$5/12)))</f>
      </c>
      <c r="C298" s="7">
        <f>IF(F297&lt;=0,0,F297*$B$5/12)</f>
      </c>
      <c r="D298" s="7">
        <f>B298-C298</f>
      </c>
      <c r="E298" s="7">
        <f>IF(F297-D298&lt;=0,0,MIN($B$8,F297-D298))</f>
      </c>
      <c r="F298" s="7">
        <f>MAX(0,F297-D298-E298)</f>
      </c>
    </row>
    <row r="299" spans="1:6" x14ac:dyDescent="0.25">
      <c r="A299">
        <v>286</v>
      </c>
      <c r="B299" s="7">
        <f>IF(F298&lt;=0,0,MIN($B$7,F298+(F298*$B$5/12)))</f>
      </c>
      <c r="C299" s="7">
        <f>IF(F298&lt;=0,0,F298*$B$5/12)</f>
      </c>
      <c r="D299" s="7">
        <f>B299-C299</f>
      </c>
      <c r="E299" s="7">
        <f>IF(F298-D299&lt;=0,0,MIN($B$8,F298-D299))</f>
      </c>
      <c r="F299" s="7">
        <f>MAX(0,F298-D299-E299)</f>
      </c>
    </row>
    <row r="300" spans="1:6" x14ac:dyDescent="0.25">
      <c r="A300">
        <v>287</v>
      </c>
      <c r="B300" s="7">
        <f>IF(F299&lt;=0,0,MIN($B$7,F299+(F299*$B$5/12)))</f>
      </c>
      <c r="C300" s="7">
        <f>IF(F299&lt;=0,0,F299*$B$5/12)</f>
      </c>
      <c r="D300" s="7">
        <f>B300-C300</f>
      </c>
      <c r="E300" s="7">
        <f>IF(F299-D300&lt;=0,0,MIN($B$8,F299-D300))</f>
      </c>
      <c r="F300" s="7">
        <f>MAX(0,F299-D300-E300)</f>
      </c>
    </row>
    <row r="301" spans="1:6" x14ac:dyDescent="0.25">
      <c r="A301">
        <v>288</v>
      </c>
      <c r="B301" s="7">
        <f>IF(F300&lt;=0,0,MIN($B$7,F300+(F300*$B$5/12)))</f>
      </c>
      <c r="C301" s="7">
        <f>IF(F300&lt;=0,0,F300*$B$5/12)</f>
      </c>
      <c r="D301" s="7">
        <f>B301-C301</f>
      </c>
      <c r="E301" s="7">
        <f>IF(F300-D301&lt;=0,0,MIN($B$8,F300-D301))</f>
      </c>
      <c r="F301" s="7">
        <f>MAX(0,F300-D301-E301)</f>
      </c>
    </row>
    <row r="302" spans="1:6" x14ac:dyDescent="0.25">
      <c r="A302">
        <v>289</v>
      </c>
      <c r="B302" s="7">
        <f>IF(F301&lt;=0,0,MIN($B$7,F301+(F301*$B$5/12)))</f>
      </c>
      <c r="C302" s="7">
        <f>IF(F301&lt;=0,0,F301*$B$5/12)</f>
      </c>
      <c r="D302" s="7">
        <f>B302-C302</f>
      </c>
      <c r="E302" s="7">
        <f>IF(F301-D302&lt;=0,0,MIN($B$8,F301-D302))</f>
      </c>
      <c r="F302" s="7">
        <f>MAX(0,F301-D302-E302)</f>
      </c>
    </row>
    <row r="303" spans="1:6" x14ac:dyDescent="0.25">
      <c r="A303">
        <v>290</v>
      </c>
      <c r="B303" s="7">
        <f>IF(F302&lt;=0,0,MIN($B$7,F302+(F302*$B$5/12)))</f>
      </c>
      <c r="C303" s="7">
        <f>IF(F302&lt;=0,0,F302*$B$5/12)</f>
      </c>
      <c r="D303" s="7">
        <f>B303-C303</f>
      </c>
      <c r="E303" s="7">
        <f>IF(F302-D303&lt;=0,0,MIN($B$8,F302-D303))</f>
      </c>
      <c r="F303" s="7">
        <f>MAX(0,F302-D303-E303)</f>
      </c>
    </row>
    <row r="304" spans="1:6" x14ac:dyDescent="0.25">
      <c r="A304">
        <v>291</v>
      </c>
      <c r="B304" s="7">
        <f>IF(F303&lt;=0,0,MIN($B$7,F303+(F303*$B$5/12)))</f>
      </c>
      <c r="C304" s="7">
        <f>IF(F303&lt;=0,0,F303*$B$5/12)</f>
      </c>
      <c r="D304" s="7">
        <f>B304-C304</f>
      </c>
      <c r="E304" s="7">
        <f>IF(F303-D304&lt;=0,0,MIN($B$8,F303-D304))</f>
      </c>
      <c r="F304" s="7">
        <f>MAX(0,F303-D304-E304)</f>
      </c>
    </row>
    <row r="305" spans="1:6" x14ac:dyDescent="0.25">
      <c r="A305">
        <v>292</v>
      </c>
      <c r="B305" s="7">
        <f>IF(F304&lt;=0,0,MIN($B$7,F304+(F304*$B$5/12)))</f>
      </c>
      <c r="C305" s="7">
        <f>IF(F304&lt;=0,0,F304*$B$5/12)</f>
      </c>
      <c r="D305" s="7">
        <f>B305-C305</f>
      </c>
      <c r="E305" s="7">
        <f>IF(F304-D305&lt;=0,0,MIN($B$8,F304-D305))</f>
      </c>
      <c r="F305" s="7">
        <f>MAX(0,F304-D305-E305)</f>
      </c>
    </row>
    <row r="306" spans="1:6" x14ac:dyDescent="0.25">
      <c r="A306">
        <v>293</v>
      </c>
      <c r="B306" s="7">
        <f>IF(F305&lt;=0,0,MIN($B$7,F305+(F305*$B$5/12)))</f>
      </c>
      <c r="C306" s="7">
        <f>IF(F305&lt;=0,0,F305*$B$5/12)</f>
      </c>
      <c r="D306" s="7">
        <f>B306-C306</f>
      </c>
      <c r="E306" s="7">
        <f>IF(F305-D306&lt;=0,0,MIN($B$8,F305-D306))</f>
      </c>
      <c r="F306" s="7">
        <f>MAX(0,F305-D306-E306)</f>
      </c>
    </row>
    <row r="307" spans="1:6" x14ac:dyDescent="0.25">
      <c r="A307">
        <v>294</v>
      </c>
      <c r="B307" s="7">
        <f>IF(F306&lt;=0,0,MIN($B$7,F306+(F306*$B$5/12)))</f>
      </c>
      <c r="C307" s="7">
        <f>IF(F306&lt;=0,0,F306*$B$5/12)</f>
      </c>
      <c r="D307" s="7">
        <f>B307-C307</f>
      </c>
      <c r="E307" s="7">
        <f>IF(F306-D307&lt;=0,0,MIN($B$8,F306-D307))</f>
      </c>
      <c r="F307" s="7">
        <f>MAX(0,F306-D307-E307)</f>
      </c>
    </row>
    <row r="308" spans="1:6" x14ac:dyDescent="0.25">
      <c r="A308">
        <v>295</v>
      </c>
      <c r="B308" s="7">
        <f>IF(F307&lt;=0,0,MIN($B$7,F307+(F307*$B$5/12)))</f>
      </c>
      <c r="C308" s="7">
        <f>IF(F307&lt;=0,0,F307*$B$5/12)</f>
      </c>
      <c r="D308" s="7">
        <f>B308-C308</f>
      </c>
      <c r="E308" s="7">
        <f>IF(F307-D308&lt;=0,0,MIN($B$8,F307-D308))</f>
      </c>
      <c r="F308" s="7">
        <f>MAX(0,F307-D308-E308)</f>
      </c>
    </row>
    <row r="309" spans="1:6" x14ac:dyDescent="0.25">
      <c r="A309">
        <v>296</v>
      </c>
      <c r="B309" s="7">
        <f>IF(F308&lt;=0,0,MIN($B$7,F308+(F308*$B$5/12)))</f>
      </c>
      <c r="C309" s="7">
        <f>IF(F308&lt;=0,0,F308*$B$5/12)</f>
      </c>
      <c r="D309" s="7">
        <f>B309-C309</f>
      </c>
      <c r="E309" s="7">
        <f>IF(F308-D309&lt;=0,0,MIN($B$8,F308-D309))</f>
      </c>
      <c r="F309" s="7">
        <f>MAX(0,F308-D309-E309)</f>
      </c>
    </row>
    <row r="310" spans="1:6" x14ac:dyDescent="0.25">
      <c r="A310">
        <v>297</v>
      </c>
      <c r="B310" s="7">
        <f>IF(F309&lt;=0,0,MIN($B$7,F309+(F309*$B$5/12)))</f>
      </c>
      <c r="C310" s="7">
        <f>IF(F309&lt;=0,0,F309*$B$5/12)</f>
      </c>
      <c r="D310" s="7">
        <f>B310-C310</f>
      </c>
      <c r="E310" s="7">
        <f>IF(F309-D310&lt;=0,0,MIN($B$8,F309-D310))</f>
      </c>
      <c r="F310" s="7">
        <f>MAX(0,F309-D310-E310)</f>
      </c>
    </row>
    <row r="311" spans="1:6" x14ac:dyDescent="0.25">
      <c r="A311">
        <v>298</v>
      </c>
      <c r="B311" s="7">
        <f>IF(F310&lt;=0,0,MIN($B$7,F310+(F310*$B$5/12)))</f>
      </c>
      <c r="C311" s="7">
        <f>IF(F310&lt;=0,0,F310*$B$5/12)</f>
      </c>
      <c r="D311" s="7">
        <f>B311-C311</f>
      </c>
      <c r="E311" s="7">
        <f>IF(F310-D311&lt;=0,0,MIN($B$8,F310-D311))</f>
      </c>
      <c r="F311" s="7">
        <f>MAX(0,F310-D311-E311)</f>
      </c>
    </row>
    <row r="312" spans="1:6" x14ac:dyDescent="0.25">
      <c r="A312">
        <v>299</v>
      </c>
      <c r="B312" s="7">
        <f>IF(F311&lt;=0,0,MIN($B$7,F311+(F311*$B$5/12)))</f>
      </c>
      <c r="C312" s="7">
        <f>IF(F311&lt;=0,0,F311*$B$5/12)</f>
      </c>
      <c r="D312" s="7">
        <f>B312-C312</f>
      </c>
      <c r="E312" s="7">
        <f>IF(F311-D312&lt;=0,0,MIN($B$8,F311-D312))</f>
      </c>
      <c r="F312" s="7">
        <f>MAX(0,F311-D312-E312)</f>
      </c>
    </row>
    <row r="313" spans="1:6" x14ac:dyDescent="0.25">
      <c r="A313">
        <v>300</v>
      </c>
      <c r="B313" s="7">
        <f>IF(F312&lt;=0,0,MIN($B$7,F312+(F312*$B$5/12)))</f>
      </c>
      <c r="C313" s="7">
        <f>IF(F312&lt;=0,0,F312*$B$5/12)</f>
      </c>
      <c r="D313" s="7">
        <f>B313-C313</f>
      </c>
      <c r="E313" s="7">
        <f>IF(F312-D313&lt;=0,0,MIN($B$8,F312-D313))</f>
      </c>
      <c r="F313" s="7">
        <f>MAX(0,F312-D313-E313)</f>
      </c>
    </row>
    <row r="314" spans="1:6" x14ac:dyDescent="0.25">
      <c r="A314">
        <v>301</v>
      </c>
      <c r="B314" s="7">
        <f>IF(F313&lt;=0,0,MIN($B$7,F313+(F313*$B$5/12)))</f>
      </c>
      <c r="C314" s="7">
        <f>IF(F313&lt;=0,0,F313*$B$5/12)</f>
      </c>
      <c r="D314" s="7">
        <f>B314-C314</f>
      </c>
      <c r="E314" s="7">
        <f>IF(F313-D314&lt;=0,0,MIN($B$8,F313-D314))</f>
      </c>
      <c r="F314" s="7">
        <f>MAX(0,F313-D314-E314)</f>
      </c>
    </row>
    <row r="315" spans="1:6" x14ac:dyDescent="0.25">
      <c r="A315">
        <v>302</v>
      </c>
      <c r="B315" s="7">
        <f>IF(F314&lt;=0,0,MIN($B$7,F314+(F314*$B$5/12)))</f>
      </c>
      <c r="C315" s="7">
        <f>IF(F314&lt;=0,0,F314*$B$5/12)</f>
      </c>
      <c r="D315" s="7">
        <f>B315-C315</f>
      </c>
      <c r="E315" s="7">
        <f>IF(F314-D315&lt;=0,0,MIN($B$8,F314-D315))</f>
      </c>
      <c r="F315" s="7">
        <f>MAX(0,F314-D315-E315)</f>
      </c>
    </row>
    <row r="316" spans="1:6" x14ac:dyDescent="0.25">
      <c r="A316">
        <v>303</v>
      </c>
      <c r="B316" s="7">
        <f>IF(F315&lt;=0,0,MIN($B$7,F315+(F315*$B$5/12)))</f>
      </c>
      <c r="C316" s="7">
        <f>IF(F315&lt;=0,0,F315*$B$5/12)</f>
      </c>
      <c r="D316" s="7">
        <f>B316-C316</f>
      </c>
      <c r="E316" s="7">
        <f>IF(F315-D316&lt;=0,0,MIN($B$8,F315-D316))</f>
      </c>
      <c r="F316" s="7">
        <f>MAX(0,F315-D316-E316)</f>
      </c>
    </row>
    <row r="317" spans="1:6" x14ac:dyDescent="0.25">
      <c r="A317">
        <v>304</v>
      </c>
      <c r="B317" s="7">
        <f>IF(F316&lt;=0,0,MIN($B$7,F316+(F316*$B$5/12)))</f>
      </c>
      <c r="C317" s="7">
        <f>IF(F316&lt;=0,0,F316*$B$5/12)</f>
      </c>
      <c r="D317" s="7">
        <f>B317-C317</f>
      </c>
      <c r="E317" s="7">
        <f>IF(F316-D317&lt;=0,0,MIN($B$8,F316-D317))</f>
      </c>
      <c r="F317" s="7">
        <f>MAX(0,F316-D317-E317)</f>
      </c>
    </row>
    <row r="318" spans="1:6" x14ac:dyDescent="0.25">
      <c r="A318">
        <v>305</v>
      </c>
      <c r="B318" s="7">
        <f>IF(F317&lt;=0,0,MIN($B$7,F317+(F317*$B$5/12)))</f>
      </c>
      <c r="C318" s="7">
        <f>IF(F317&lt;=0,0,F317*$B$5/12)</f>
      </c>
      <c r="D318" s="7">
        <f>B318-C318</f>
      </c>
      <c r="E318" s="7">
        <f>IF(F317-D318&lt;=0,0,MIN($B$8,F317-D318))</f>
      </c>
      <c r="F318" s="7">
        <f>MAX(0,F317-D318-E318)</f>
      </c>
    </row>
    <row r="319" spans="1:6" x14ac:dyDescent="0.25">
      <c r="A319">
        <v>306</v>
      </c>
      <c r="B319" s="7">
        <f>IF(F318&lt;=0,0,MIN($B$7,F318+(F318*$B$5/12)))</f>
      </c>
      <c r="C319" s="7">
        <f>IF(F318&lt;=0,0,F318*$B$5/12)</f>
      </c>
      <c r="D319" s="7">
        <f>B319-C319</f>
      </c>
      <c r="E319" s="7">
        <f>IF(F318-D319&lt;=0,0,MIN($B$8,F318-D319))</f>
      </c>
      <c r="F319" s="7">
        <f>MAX(0,F318-D319-E319)</f>
      </c>
    </row>
    <row r="320" spans="1:6" x14ac:dyDescent="0.25">
      <c r="A320">
        <v>307</v>
      </c>
      <c r="B320" s="7">
        <f>IF(F319&lt;=0,0,MIN($B$7,F319+(F319*$B$5/12)))</f>
      </c>
      <c r="C320" s="7">
        <f>IF(F319&lt;=0,0,F319*$B$5/12)</f>
      </c>
      <c r="D320" s="7">
        <f>B320-C320</f>
      </c>
      <c r="E320" s="7">
        <f>IF(F319-D320&lt;=0,0,MIN($B$8,F319-D320))</f>
      </c>
      <c r="F320" s="7">
        <f>MAX(0,F319-D320-E320)</f>
      </c>
    </row>
    <row r="321" spans="1:6" x14ac:dyDescent="0.25">
      <c r="A321">
        <v>308</v>
      </c>
      <c r="B321" s="7">
        <f>IF(F320&lt;=0,0,MIN($B$7,F320+(F320*$B$5/12)))</f>
      </c>
      <c r="C321" s="7">
        <f>IF(F320&lt;=0,0,F320*$B$5/12)</f>
      </c>
      <c r="D321" s="7">
        <f>B321-C321</f>
      </c>
      <c r="E321" s="7">
        <f>IF(F320-D321&lt;=0,0,MIN($B$8,F320-D321))</f>
      </c>
      <c r="F321" s="7">
        <f>MAX(0,F320-D321-E321)</f>
      </c>
    </row>
    <row r="322" spans="1:6" x14ac:dyDescent="0.25">
      <c r="A322">
        <v>309</v>
      </c>
      <c r="B322" s="7">
        <f>IF(F321&lt;=0,0,MIN($B$7,F321+(F321*$B$5/12)))</f>
      </c>
      <c r="C322" s="7">
        <f>IF(F321&lt;=0,0,F321*$B$5/12)</f>
      </c>
      <c r="D322" s="7">
        <f>B322-C322</f>
      </c>
      <c r="E322" s="7">
        <f>IF(F321-D322&lt;=0,0,MIN($B$8,F321-D322))</f>
      </c>
      <c r="F322" s="7">
        <f>MAX(0,F321-D322-E322)</f>
      </c>
    </row>
    <row r="323" spans="1:6" x14ac:dyDescent="0.25">
      <c r="A323">
        <v>310</v>
      </c>
      <c r="B323" s="7">
        <f>IF(F322&lt;=0,0,MIN($B$7,F322+(F322*$B$5/12)))</f>
      </c>
      <c r="C323" s="7">
        <f>IF(F322&lt;=0,0,F322*$B$5/12)</f>
      </c>
      <c r="D323" s="7">
        <f>B323-C323</f>
      </c>
      <c r="E323" s="7">
        <f>IF(F322-D323&lt;=0,0,MIN($B$8,F322-D323))</f>
      </c>
      <c r="F323" s="7">
        <f>MAX(0,F322-D323-E323)</f>
      </c>
    </row>
    <row r="324" spans="1:6" x14ac:dyDescent="0.25">
      <c r="A324">
        <v>311</v>
      </c>
      <c r="B324" s="7">
        <f>IF(F323&lt;=0,0,MIN($B$7,F323+(F323*$B$5/12)))</f>
      </c>
      <c r="C324" s="7">
        <f>IF(F323&lt;=0,0,F323*$B$5/12)</f>
      </c>
      <c r="D324" s="7">
        <f>B324-C324</f>
      </c>
      <c r="E324" s="7">
        <f>IF(F323-D324&lt;=0,0,MIN($B$8,F323-D324))</f>
      </c>
      <c r="F324" s="7">
        <f>MAX(0,F323-D324-E324)</f>
      </c>
    </row>
    <row r="325" spans="1:6" x14ac:dyDescent="0.25">
      <c r="A325">
        <v>312</v>
      </c>
      <c r="B325" s="7">
        <f>IF(F324&lt;=0,0,MIN($B$7,F324+(F324*$B$5/12)))</f>
      </c>
      <c r="C325" s="7">
        <f>IF(F324&lt;=0,0,F324*$B$5/12)</f>
      </c>
      <c r="D325" s="7">
        <f>B325-C325</f>
      </c>
      <c r="E325" s="7">
        <f>IF(F324-D325&lt;=0,0,MIN($B$8,F324-D325))</f>
      </c>
      <c r="F325" s="7">
        <f>MAX(0,F324-D325-E325)</f>
      </c>
    </row>
    <row r="326" spans="1:6" x14ac:dyDescent="0.25">
      <c r="A326">
        <v>313</v>
      </c>
      <c r="B326" s="7">
        <f>IF(F325&lt;=0,0,MIN($B$7,F325+(F325*$B$5/12)))</f>
      </c>
      <c r="C326" s="7">
        <f>IF(F325&lt;=0,0,F325*$B$5/12)</f>
      </c>
      <c r="D326" s="7">
        <f>B326-C326</f>
      </c>
      <c r="E326" s="7">
        <f>IF(F325-D326&lt;=0,0,MIN($B$8,F325-D326))</f>
      </c>
      <c r="F326" s="7">
        <f>MAX(0,F325-D326-E326)</f>
      </c>
    </row>
    <row r="327" spans="1:6" x14ac:dyDescent="0.25">
      <c r="A327">
        <v>314</v>
      </c>
      <c r="B327" s="7">
        <f>IF(F326&lt;=0,0,MIN($B$7,F326+(F326*$B$5/12)))</f>
      </c>
      <c r="C327" s="7">
        <f>IF(F326&lt;=0,0,F326*$B$5/12)</f>
      </c>
      <c r="D327" s="7">
        <f>B327-C327</f>
      </c>
      <c r="E327" s="7">
        <f>IF(F326-D327&lt;=0,0,MIN($B$8,F326-D327))</f>
      </c>
      <c r="F327" s="7">
        <f>MAX(0,F326-D327-E327)</f>
      </c>
    </row>
    <row r="328" spans="1:6" x14ac:dyDescent="0.25">
      <c r="A328">
        <v>315</v>
      </c>
      <c r="B328" s="7">
        <f>IF(F327&lt;=0,0,MIN($B$7,F327+(F327*$B$5/12)))</f>
      </c>
      <c r="C328" s="7">
        <f>IF(F327&lt;=0,0,F327*$B$5/12)</f>
      </c>
      <c r="D328" s="7">
        <f>B328-C328</f>
      </c>
      <c r="E328" s="7">
        <f>IF(F327-D328&lt;=0,0,MIN($B$8,F327-D328))</f>
      </c>
      <c r="F328" s="7">
        <f>MAX(0,F327-D328-E328)</f>
      </c>
    </row>
    <row r="329" spans="1:6" x14ac:dyDescent="0.25">
      <c r="A329">
        <v>316</v>
      </c>
      <c r="B329" s="7">
        <f>IF(F328&lt;=0,0,MIN($B$7,F328+(F328*$B$5/12)))</f>
      </c>
      <c r="C329" s="7">
        <f>IF(F328&lt;=0,0,F328*$B$5/12)</f>
      </c>
      <c r="D329" s="7">
        <f>B329-C329</f>
      </c>
      <c r="E329" s="7">
        <f>IF(F328-D329&lt;=0,0,MIN($B$8,F328-D329))</f>
      </c>
      <c r="F329" s="7">
        <f>MAX(0,F328-D329-E329)</f>
      </c>
    </row>
    <row r="330" spans="1:6" x14ac:dyDescent="0.25">
      <c r="A330">
        <v>317</v>
      </c>
      <c r="B330" s="7">
        <f>IF(F329&lt;=0,0,MIN($B$7,F329+(F329*$B$5/12)))</f>
      </c>
      <c r="C330" s="7">
        <f>IF(F329&lt;=0,0,F329*$B$5/12)</f>
      </c>
      <c r="D330" s="7">
        <f>B330-C330</f>
      </c>
      <c r="E330" s="7">
        <f>IF(F329-D330&lt;=0,0,MIN($B$8,F329-D330))</f>
      </c>
      <c r="F330" s="7">
        <f>MAX(0,F329-D330-E330)</f>
      </c>
    </row>
    <row r="331" spans="1:6" x14ac:dyDescent="0.25">
      <c r="A331">
        <v>318</v>
      </c>
      <c r="B331" s="7">
        <f>IF(F330&lt;=0,0,MIN($B$7,F330+(F330*$B$5/12)))</f>
      </c>
      <c r="C331" s="7">
        <f>IF(F330&lt;=0,0,F330*$B$5/12)</f>
      </c>
      <c r="D331" s="7">
        <f>B331-C331</f>
      </c>
      <c r="E331" s="7">
        <f>IF(F330-D331&lt;=0,0,MIN($B$8,F330-D331))</f>
      </c>
      <c r="F331" s="7">
        <f>MAX(0,F330-D331-E331)</f>
      </c>
    </row>
    <row r="332" spans="1:6" x14ac:dyDescent="0.25">
      <c r="A332">
        <v>319</v>
      </c>
      <c r="B332" s="7">
        <f>IF(F331&lt;=0,0,MIN($B$7,F331+(F331*$B$5/12)))</f>
      </c>
      <c r="C332" s="7">
        <f>IF(F331&lt;=0,0,F331*$B$5/12)</f>
      </c>
      <c r="D332" s="7">
        <f>B332-C332</f>
      </c>
      <c r="E332" s="7">
        <f>IF(F331-D332&lt;=0,0,MIN($B$8,F331-D332))</f>
      </c>
      <c r="F332" s="7">
        <f>MAX(0,F331-D332-E332)</f>
      </c>
    </row>
    <row r="333" spans="1:6" x14ac:dyDescent="0.25">
      <c r="A333">
        <v>320</v>
      </c>
      <c r="B333" s="7">
        <f>IF(F332&lt;=0,0,MIN($B$7,F332+(F332*$B$5/12)))</f>
      </c>
      <c r="C333" s="7">
        <f>IF(F332&lt;=0,0,F332*$B$5/12)</f>
      </c>
      <c r="D333" s="7">
        <f>B333-C333</f>
      </c>
      <c r="E333" s="7">
        <f>IF(F332-D333&lt;=0,0,MIN($B$8,F332-D333))</f>
      </c>
      <c r="F333" s="7">
        <f>MAX(0,F332-D333-E333)</f>
      </c>
    </row>
    <row r="334" spans="1:6" x14ac:dyDescent="0.25">
      <c r="A334">
        <v>321</v>
      </c>
      <c r="B334" s="7">
        <f>IF(F333&lt;=0,0,MIN($B$7,F333+(F333*$B$5/12)))</f>
      </c>
      <c r="C334" s="7">
        <f>IF(F333&lt;=0,0,F333*$B$5/12)</f>
      </c>
      <c r="D334" s="7">
        <f>B334-C334</f>
      </c>
      <c r="E334" s="7">
        <f>IF(F333-D334&lt;=0,0,MIN($B$8,F333-D334))</f>
      </c>
      <c r="F334" s="7">
        <f>MAX(0,F333-D334-E334)</f>
      </c>
    </row>
    <row r="335" spans="1:6" x14ac:dyDescent="0.25">
      <c r="A335">
        <v>322</v>
      </c>
      <c r="B335" s="7">
        <f>IF(F334&lt;=0,0,MIN($B$7,F334+(F334*$B$5/12)))</f>
      </c>
      <c r="C335" s="7">
        <f>IF(F334&lt;=0,0,F334*$B$5/12)</f>
      </c>
      <c r="D335" s="7">
        <f>B335-C335</f>
      </c>
      <c r="E335" s="7">
        <f>IF(F334-D335&lt;=0,0,MIN($B$8,F334-D335))</f>
      </c>
      <c r="F335" s="7">
        <f>MAX(0,F334-D335-E335)</f>
      </c>
    </row>
    <row r="336" spans="1:6" x14ac:dyDescent="0.25">
      <c r="A336">
        <v>323</v>
      </c>
      <c r="B336" s="7">
        <f>IF(F335&lt;=0,0,MIN($B$7,F335+(F335*$B$5/12)))</f>
      </c>
      <c r="C336" s="7">
        <f>IF(F335&lt;=0,0,F335*$B$5/12)</f>
      </c>
      <c r="D336" s="7">
        <f>B336-C336</f>
      </c>
      <c r="E336" s="7">
        <f>IF(F335-D336&lt;=0,0,MIN($B$8,F335-D336))</f>
      </c>
      <c r="F336" s="7">
        <f>MAX(0,F335-D336-E336)</f>
      </c>
    </row>
    <row r="337" spans="1:6" x14ac:dyDescent="0.25">
      <c r="A337">
        <v>324</v>
      </c>
      <c r="B337" s="7">
        <f>IF(F336&lt;=0,0,MIN($B$7,F336+(F336*$B$5/12)))</f>
      </c>
      <c r="C337" s="7">
        <f>IF(F336&lt;=0,0,F336*$B$5/12)</f>
      </c>
      <c r="D337" s="7">
        <f>B337-C337</f>
      </c>
      <c r="E337" s="7">
        <f>IF(F336-D337&lt;=0,0,MIN($B$8,F336-D337))</f>
      </c>
      <c r="F337" s="7">
        <f>MAX(0,F336-D337-E337)</f>
      </c>
    </row>
    <row r="338" spans="1:6" x14ac:dyDescent="0.25">
      <c r="A338">
        <v>325</v>
      </c>
      <c r="B338" s="7">
        <f>IF(F337&lt;=0,0,MIN($B$7,F337+(F337*$B$5/12)))</f>
      </c>
      <c r="C338" s="7">
        <f>IF(F337&lt;=0,0,F337*$B$5/12)</f>
      </c>
      <c r="D338" s="7">
        <f>B338-C338</f>
      </c>
      <c r="E338" s="7">
        <f>IF(F337-D338&lt;=0,0,MIN($B$8,F337-D338))</f>
      </c>
      <c r="F338" s="7">
        <f>MAX(0,F337-D338-E338)</f>
      </c>
    </row>
    <row r="339" spans="1:6" x14ac:dyDescent="0.25">
      <c r="A339">
        <v>326</v>
      </c>
      <c r="B339" s="7">
        <f>IF(F338&lt;=0,0,MIN($B$7,F338+(F338*$B$5/12)))</f>
      </c>
      <c r="C339" s="7">
        <f>IF(F338&lt;=0,0,F338*$B$5/12)</f>
      </c>
      <c r="D339" s="7">
        <f>B339-C339</f>
      </c>
      <c r="E339" s="7">
        <f>IF(F338-D339&lt;=0,0,MIN($B$8,F338-D339))</f>
      </c>
      <c r="F339" s="7">
        <f>MAX(0,F338-D339-E339)</f>
      </c>
    </row>
    <row r="340" spans="1:6" x14ac:dyDescent="0.25">
      <c r="A340">
        <v>327</v>
      </c>
      <c r="B340" s="7">
        <f>IF(F339&lt;=0,0,MIN($B$7,F339+(F339*$B$5/12)))</f>
      </c>
      <c r="C340" s="7">
        <f>IF(F339&lt;=0,0,F339*$B$5/12)</f>
      </c>
      <c r="D340" s="7">
        <f>B340-C340</f>
      </c>
      <c r="E340" s="7">
        <f>IF(F339-D340&lt;=0,0,MIN($B$8,F339-D340))</f>
      </c>
      <c r="F340" s="7">
        <f>MAX(0,F339-D340-E340)</f>
      </c>
    </row>
    <row r="341" spans="1:6" x14ac:dyDescent="0.25">
      <c r="A341">
        <v>328</v>
      </c>
      <c r="B341" s="7">
        <f>IF(F340&lt;=0,0,MIN($B$7,F340+(F340*$B$5/12)))</f>
      </c>
      <c r="C341" s="7">
        <f>IF(F340&lt;=0,0,F340*$B$5/12)</f>
      </c>
      <c r="D341" s="7">
        <f>B341-C341</f>
      </c>
      <c r="E341" s="7">
        <f>IF(F340-D341&lt;=0,0,MIN($B$8,F340-D341))</f>
      </c>
      <c r="F341" s="7">
        <f>MAX(0,F340-D341-E341)</f>
      </c>
    </row>
    <row r="342" spans="1:6" x14ac:dyDescent="0.25">
      <c r="A342">
        <v>329</v>
      </c>
      <c r="B342" s="7">
        <f>IF(F341&lt;=0,0,MIN($B$7,F341+(F341*$B$5/12)))</f>
      </c>
      <c r="C342" s="7">
        <f>IF(F341&lt;=0,0,F341*$B$5/12)</f>
      </c>
      <c r="D342" s="7">
        <f>B342-C342</f>
      </c>
      <c r="E342" s="7">
        <f>IF(F341-D342&lt;=0,0,MIN($B$8,F341-D342))</f>
      </c>
      <c r="F342" s="7">
        <f>MAX(0,F341-D342-E342)</f>
      </c>
    </row>
    <row r="343" spans="1:6" x14ac:dyDescent="0.25">
      <c r="A343">
        <v>330</v>
      </c>
      <c r="B343" s="7">
        <f>IF(F342&lt;=0,0,MIN($B$7,F342+(F342*$B$5/12)))</f>
      </c>
      <c r="C343" s="7">
        <f>IF(F342&lt;=0,0,F342*$B$5/12)</f>
      </c>
      <c r="D343" s="7">
        <f>B343-C343</f>
      </c>
      <c r="E343" s="7">
        <f>IF(F342-D343&lt;=0,0,MIN($B$8,F342-D343))</f>
      </c>
      <c r="F343" s="7">
        <f>MAX(0,F342-D343-E343)</f>
      </c>
    </row>
    <row r="344" spans="1:6" x14ac:dyDescent="0.25">
      <c r="A344">
        <v>331</v>
      </c>
      <c r="B344" s="7">
        <f>IF(F343&lt;=0,0,MIN($B$7,F343+(F343*$B$5/12)))</f>
      </c>
      <c r="C344" s="7">
        <f>IF(F343&lt;=0,0,F343*$B$5/12)</f>
      </c>
      <c r="D344" s="7">
        <f>B344-C344</f>
      </c>
      <c r="E344" s="7">
        <f>IF(F343-D344&lt;=0,0,MIN($B$8,F343-D344))</f>
      </c>
      <c r="F344" s="7">
        <f>MAX(0,F343-D344-E344)</f>
      </c>
    </row>
    <row r="345" spans="1:6" x14ac:dyDescent="0.25">
      <c r="A345">
        <v>332</v>
      </c>
      <c r="B345" s="7">
        <f>IF(F344&lt;=0,0,MIN($B$7,F344+(F344*$B$5/12)))</f>
      </c>
      <c r="C345" s="7">
        <f>IF(F344&lt;=0,0,F344*$B$5/12)</f>
      </c>
      <c r="D345" s="7">
        <f>B345-C345</f>
      </c>
      <c r="E345" s="7">
        <f>IF(F344-D345&lt;=0,0,MIN($B$8,F344-D345))</f>
      </c>
      <c r="F345" s="7">
        <f>MAX(0,F344-D345-E345)</f>
      </c>
    </row>
    <row r="346" spans="1:6" x14ac:dyDescent="0.25">
      <c r="A346">
        <v>333</v>
      </c>
      <c r="B346" s="7">
        <f>IF(F345&lt;=0,0,MIN($B$7,F345+(F345*$B$5/12)))</f>
      </c>
      <c r="C346" s="7">
        <f>IF(F345&lt;=0,0,F345*$B$5/12)</f>
      </c>
      <c r="D346" s="7">
        <f>B346-C346</f>
      </c>
      <c r="E346" s="7">
        <f>IF(F345-D346&lt;=0,0,MIN($B$8,F345-D346))</f>
      </c>
      <c r="F346" s="7">
        <f>MAX(0,F345-D346-E346)</f>
      </c>
    </row>
    <row r="347" spans="1:6" x14ac:dyDescent="0.25">
      <c r="A347">
        <v>334</v>
      </c>
      <c r="B347" s="7">
        <f>IF(F346&lt;=0,0,MIN($B$7,F346+(F346*$B$5/12)))</f>
      </c>
      <c r="C347" s="7">
        <f>IF(F346&lt;=0,0,F346*$B$5/12)</f>
      </c>
      <c r="D347" s="7">
        <f>B347-C347</f>
      </c>
      <c r="E347" s="7">
        <f>IF(F346-D347&lt;=0,0,MIN($B$8,F346-D347))</f>
      </c>
      <c r="F347" s="7">
        <f>MAX(0,F346-D347-E347)</f>
      </c>
    </row>
    <row r="348" spans="1:6" x14ac:dyDescent="0.25">
      <c r="A348">
        <v>335</v>
      </c>
      <c r="B348" s="7">
        <f>IF(F347&lt;=0,0,MIN($B$7,F347+(F347*$B$5/12)))</f>
      </c>
      <c r="C348" s="7">
        <f>IF(F347&lt;=0,0,F347*$B$5/12)</f>
      </c>
      <c r="D348" s="7">
        <f>B348-C348</f>
      </c>
      <c r="E348" s="7">
        <f>IF(F347-D348&lt;=0,0,MIN($B$8,F347-D348))</f>
      </c>
      <c r="F348" s="7">
        <f>MAX(0,F347-D348-E348)</f>
      </c>
    </row>
    <row r="349" spans="1:6" x14ac:dyDescent="0.25">
      <c r="A349">
        <v>336</v>
      </c>
      <c r="B349" s="7">
        <f>IF(F348&lt;=0,0,MIN($B$7,F348+(F348*$B$5/12)))</f>
      </c>
      <c r="C349" s="7">
        <f>IF(F348&lt;=0,0,F348*$B$5/12)</f>
      </c>
      <c r="D349" s="7">
        <f>B349-C349</f>
      </c>
      <c r="E349" s="7">
        <f>IF(F348-D349&lt;=0,0,MIN($B$8,F348-D349))</f>
      </c>
      <c r="F349" s="7">
        <f>MAX(0,F348-D349-E349)</f>
      </c>
    </row>
    <row r="350" spans="1:6" x14ac:dyDescent="0.25">
      <c r="A350">
        <v>337</v>
      </c>
      <c r="B350" s="7">
        <f>IF(F349&lt;=0,0,MIN($B$7,F349+(F349*$B$5/12)))</f>
      </c>
      <c r="C350" s="7">
        <f>IF(F349&lt;=0,0,F349*$B$5/12)</f>
      </c>
      <c r="D350" s="7">
        <f>B350-C350</f>
      </c>
      <c r="E350" s="7">
        <f>IF(F349-D350&lt;=0,0,MIN($B$8,F349-D350))</f>
      </c>
      <c r="F350" s="7">
        <f>MAX(0,F349-D350-E350)</f>
      </c>
    </row>
    <row r="351" spans="1:6" x14ac:dyDescent="0.25">
      <c r="A351">
        <v>338</v>
      </c>
      <c r="B351" s="7">
        <f>IF(F350&lt;=0,0,MIN($B$7,F350+(F350*$B$5/12)))</f>
      </c>
      <c r="C351" s="7">
        <f>IF(F350&lt;=0,0,F350*$B$5/12)</f>
      </c>
      <c r="D351" s="7">
        <f>B351-C351</f>
      </c>
      <c r="E351" s="7">
        <f>IF(F350-D351&lt;=0,0,MIN($B$8,F350-D351))</f>
      </c>
      <c r="F351" s="7">
        <f>MAX(0,F350-D351-E351)</f>
      </c>
    </row>
    <row r="352" spans="1:6" x14ac:dyDescent="0.25">
      <c r="A352">
        <v>339</v>
      </c>
      <c r="B352" s="7">
        <f>IF(F351&lt;=0,0,MIN($B$7,F351+(F351*$B$5/12)))</f>
      </c>
      <c r="C352" s="7">
        <f>IF(F351&lt;=0,0,F351*$B$5/12)</f>
      </c>
      <c r="D352" s="7">
        <f>B352-C352</f>
      </c>
      <c r="E352" s="7">
        <f>IF(F351-D352&lt;=0,0,MIN($B$8,F351-D352))</f>
      </c>
      <c r="F352" s="7">
        <f>MAX(0,F351-D352-E352)</f>
      </c>
    </row>
    <row r="353" spans="1:6" x14ac:dyDescent="0.25">
      <c r="A353">
        <v>340</v>
      </c>
      <c r="B353" s="7">
        <f>IF(F352&lt;=0,0,MIN($B$7,F352+(F352*$B$5/12)))</f>
      </c>
      <c r="C353" s="7">
        <f>IF(F352&lt;=0,0,F352*$B$5/12)</f>
      </c>
      <c r="D353" s="7">
        <f>B353-C353</f>
      </c>
      <c r="E353" s="7">
        <f>IF(F352-D353&lt;=0,0,MIN($B$8,F352-D353))</f>
      </c>
      <c r="F353" s="7">
        <f>MAX(0,F352-D353-E353)</f>
      </c>
    </row>
    <row r="354" spans="1:6" x14ac:dyDescent="0.25">
      <c r="A354">
        <v>341</v>
      </c>
      <c r="B354" s="7">
        <f>IF(F353&lt;=0,0,MIN($B$7,F353+(F353*$B$5/12)))</f>
      </c>
      <c r="C354" s="7">
        <f>IF(F353&lt;=0,0,F353*$B$5/12)</f>
      </c>
      <c r="D354" s="7">
        <f>B354-C354</f>
      </c>
      <c r="E354" s="7">
        <f>IF(F353-D354&lt;=0,0,MIN($B$8,F353-D354))</f>
      </c>
      <c r="F354" s="7">
        <f>MAX(0,F353-D354-E354)</f>
      </c>
    </row>
    <row r="355" spans="1:6" x14ac:dyDescent="0.25">
      <c r="A355">
        <v>342</v>
      </c>
      <c r="B355" s="7">
        <f>IF(F354&lt;=0,0,MIN($B$7,F354+(F354*$B$5/12)))</f>
      </c>
      <c r="C355" s="7">
        <f>IF(F354&lt;=0,0,F354*$B$5/12)</f>
      </c>
      <c r="D355" s="7">
        <f>B355-C355</f>
      </c>
      <c r="E355" s="7">
        <f>IF(F354-D355&lt;=0,0,MIN($B$8,F354-D355))</f>
      </c>
      <c r="F355" s="7">
        <f>MAX(0,F354-D355-E355)</f>
      </c>
    </row>
    <row r="356" spans="1:6" x14ac:dyDescent="0.25">
      <c r="A356">
        <v>343</v>
      </c>
      <c r="B356" s="7">
        <f>IF(F355&lt;=0,0,MIN($B$7,F355+(F355*$B$5/12)))</f>
      </c>
      <c r="C356" s="7">
        <f>IF(F355&lt;=0,0,F355*$B$5/12)</f>
      </c>
      <c r="D356" s="7">
        <f>B356-C356</f>
      </c>
      <c r="E356" s="7">
        <f>IF(F355-D356&lt;=0,0,MIN($B$8,F355-D356))</f>
      </c>
      <c r="F356" s="7">
        <f>MAX(0,F355-D356-E356)</f>
      </c>
    </row>
    <row r="357" spans="1:6" x14ac:dyDescent="0.25">
      <c r="A357">
        <v>344</v>
      </c>
      <c r="B357" s="7">
        <f>IF(F356&lt;=0,0,MIN($B$7,F356+(F356*$B$5/12)))</f>
      </c>
      <c r="C357" s="7">
        <f>IF(F356&lt;=0,0,F356*$B$5/12)</f>
      </c>
      <c r="D357" s="7">
        <f>B357-C357</f>
      </c>
      <c r="E357" s="7">
        <f>IF(F356-D357&lt;=0,0,MIN($B$8,F356-D357))</f>
      </c>
      <c r="F357" s="7">
        <f>MAX(0,F356-D357-E357)</f>
      </c>
    </row>
    <row r="358" spans="1:6" x14ac:dyDescent="0.25">
      <c r="A358">
        <v>345</v>
      </c>
      <c r="B358" s="7">
        <f>IF(F357&lt;=0,0,MIN($B$7,F357+(F357*$B$5/12)))</f>
      </c>
      <c r="C358" s="7">
        <f>IF(F357&lt;=0,0,F357*$B$5/12)</f>
      </c>
      <c r="D358" s="7">
        <f>B358-C358</f>
      </c>
      <c r="E358" s="7">
        <f>IF(F357-D358&lt;=0,0,MIN($B$8,F357-D358))</f>
      </c>
      <c r="F358" s="7">
        <f>MAX(0,F357-D358-E358)</f>
      </c>
    </row>
    <row r="359" spans="1:6" x14ac:dyDescent="0.25">
      <c r="A359">
        <v>346</v>
      </c>
      <c r="B359" s="7">
        <f>IF(F358&lt;=0,0,MIN($B$7,F358+(F358*$B$5/12)))</f>
      </c>
      <c r="C359" s="7">
        <f>IF(F358&lt;=0,0,F358*$B$5/12)</f>
      </c>
      <c r="D359" s="7">
        <f>B359-C359</f>
      </c>
      <c r="E359" s="7">
        <f>IF(F358-D359&lt;=0,0,MIN($B$8,F358-D359))</f>
      </c>
      <c r="F359" s="7">
        <f>MAX(0,F358-D359-E359)</f>
      </c>
    </row>
    <row r="360" spans="1:6" x14ac:dyDescent="0.25">
      <c r="A360">
        <v>347</v>
      </c>
      <c r="B360" s="7">
        <f>IF(F359&lt;=0,0,MIN($B$7,F359+(F359*$B$5/12)))</f>
      </c>
      <c r="C360" s="7">
        <f>IF(F359&lt;=0,0,F359*$B$5/12)</f>
      </c>
      <c r="D360" s="7">
        <f>B360-C360</f>
      </c>
      <c r="E360" s="7">
        <f>IF(F359-D360&lt;=0,0,MIN($B$8,F359-D360))</f>
      </c>
      <c r="F360" s="7">
        <f>MAX(0,F359-D360-E360)</f>
      </c>
    </row>
    <row r="361" spans="1:6" x14ac:dyDescent="0.25">
      <c r="A361">
        <v>348</v>
      </c>
      <c r="B361" s="7">
        <f>IF(F360&lt;=0,0,MIN($B$7,F360+(F360*$B$5/12)))</f>
      </c>
      <c r="C361" s="7">
        <f>IF(F360&lt;=0,0,F360*$B$5/12)</f>
      </c>
      <c r="D361" s="7">
        <f>B361-C361</f>
      </c>
      <c r="E361" s="7">
        <f>IF(F360-D361&lt;=0,0,MIN($B$8,F360-D361))</f>
      </c>
      <c r="F361" s="7">
        <f>MAX(0,F360-D361-E361)</f>
      </c>
    </row>
    <row r="362" spans="1:6" x14ac:dyDescent="0.25">
      <c r="A362">
        <v>349</v>
      </c>
      <c r="B362" s="7">
        <f>IF(F361&lt;=0,0,MIN($B$7,F361+(F361*$B$5/12)))</f>
      </c>
      <c r="C362" s="7">
        <f>IF(F361&lt;=0,0,F361*$B$5/12)</f>
      </c>
      <c r="D362" s="7">
        <f>B362-C362</f>
      </c>
      <c r="E362" s="7">
        <f>IF(F361-D362&lt;=0,0,MIN($B$8,F361-D362))</f>
      </c>
      <c r="F362" s="7">
        <f>MAX(0,F361-D362-E362)</f>
      </c>
    </row>
    <row r="363" spans="1:6" x14ac:dyDescent="0.25">
      <c r="A363">
        <v>350</v>
      </c>
      <c r="B363" s="7">
        <f>IF(F362&lt;=0,0,MIN($B$7,F362+(F362*$B$5/12)))</f>
      </c>
      <c r="C363" s="7">
        <f>IF(F362&lt;=0,0,F362*$B$5/12)</f>
      </c>
      <c r="D363" s="7">
        <f>B363-C363</f>
      </c>
      <c r="E363" s="7">
        <f>IF(F362-D363&lt;=0,0,MIN($B$8,F362-D363))</f>
      </c>
      <c r="F363" s="7">
        <f>MAX(0,F362-D363-E363)</f>
      </c>
    </row>
    <row r="364" spans="1:6" x14ac:dyDescent="0.25">
      <c r="A364">
        <v>351</v>
      </c>
      <c r="B364" s="7">
        <f>IF(F363&lt;=0,0,MIN($B$7,F363+(F363*$B$5/12)))</f>
      </c>
      <c r="C364" s="7">
        <f>IF(F363&lt;=0,0,F363*$B$5/12)</f>
      </c>
      <c r="D364" s="7">
        <f>B364-C364</f>
      </c>
      <c r="E364" s="7">
        <f>IF(F363-D364&lt;=0,0,MIN($B$8,F363-D364))</f>
      </c>
      <c r="F364" s="7">
        <f>MAX(0,F363-D364-E364)</f>
      </c>
    </row>
    <row r="365" spans="1:6" x14ac:dyDescent="0.25">
      <c r="A365">
        <v>352</v>
      </c>
      <c r="B365" s="7">
        <f>IF(F364&lt;=0,0,MIN($B$7,F364+(F364*$B$5/12)))</f>
      </c>
      <c r="C365" s="7">
        <f>IF(F364&lt;=0,0,F364*$B$5/12)</f>
      </c>
      <c r="D365" s="7">
        <f>B365-C365</f>
      </c>
      <c r="E365" s="7">
        <f>IF(F364-D365&lt;=0,0,MIN($B$8,F364-D365))</f>
      </c>
      <c r="F365" s="7">
        <f>MAX(0,F364-D365-E365)</f>
      </c>
    </row>
    <row r="366" spans="1:6" x14ac:dyDescent="0.25">
      <c r="A366">
        <v>353</v>
      </c>
      <c r="B366" s="7">
        <f>IF(F365&lt;=0,0,MIN($B$7,F365+(F365*$B$5/12)))</f>
      </c>
      <c r="C366" s="7">
        <f>IF(F365&lt;=0,0,F365*$B$5/12)</f>
      </c>
      <c r="D366" s="7">
        <f>B366-C366</f>
      </c>
      <c r="E366" s="7">
        <f>IF(F365-D366&lt;=0,0,MIN($B$8,F365-D366))</f>
      </c>
      <c r="F366" s="7">
        <f>MAX(0,F365-D366-E366)</f>
      </c>
    </row>
    <row r="367" spans="1:6" x14ac:dyDescent="0.25">
      <c r="A367">
        <v>354</v>
      </c>
      <c r="B367" s="7">
        <f>IF(F366&lt;=0,0,MIN($B$7,F366+(F366*$B$5/12)))</f>
      </c>
      <c r="C367" s="7">
        <f>IF(F366&lt;=0,0,F366*$B$5/12)</f>
      </c>
      <c r="D367" s="7">
        <f>B367-C367</f>
      </c>
      <c r="E367" s="7">
        <f>IF(F366-D367&lt;=0,0,MIN($B$8,F366-D367))</f>
      </c>
      <c r="F367" s="7">
        <f>MAX(0,F366-D367-E367)</f>
      </c>
    </row>
    <row r="368" spans="1:6" x14ac:dyDescent="0.25">
      <c r="A368">
        <v>355</v>
      </c>
      <c r="B368" s="7">
        <f>IF(F367&lt;=0,0,MIN($B$7,F367+(F367*$B$5/12)))</f>
      </c>
      <c r="C368" s="7">
        <f>IF(F367&lt;=0,0,F367*$B$5/12)</f>
      </c>
      <c r="D368" s="7">
        <f>B368-C368</f>
      </c>
      <c r="E368" s="7">
        <f>IF(F367-D368&lt;=0,0,MIN($B$8,F367-D368))</f>
      </c>
      <c r="F368" s="7">
        <f>MAX(0,F367-D368-E368)</f>
      </c>
    </row>
    <row r="369" spans="1:6" x14ac:dyDescent="0.25">
      <c r="A369">
        <v>356</v>
      </c>
      <c r="B369" s="7">
        <f>IF(F368&lt;=0,0,MIN($B$7,F368+(F368*$B$5/12)))</f>
      </c>
      <c r="C369" s="7">
        <f>IF(F368&lt;=0,0,F368*$B$5/12)</f>
      </c>
      <c r="D369" s="7">
        <f>B369-C369</f>
      </c>
      <c r="E369" s="7">
        <f>IF(F368-D369&lt;=0,0,MIN($B$8,F368-D369))</f>
      </c>
      <c r="F369" s="7">
        <f>MAX(0,F368-D369-E369)</f>
      </c>
    </row>
    <row r="370" spans="1:6" x14ac:dyDescent="0.25">
      <c r="A370">
        <v>357</v>
      </c>
      <c r="B370" s="7">
        <f>IF(F369&lt;=0,0,MIN($B$7,F369+(F369*$B$5/12)))</f>
      </c>
      <c r="C370" s="7">
        <f>IF(F369&lt;=0,0,F369*$B$5/12)</f>
      </c>
      <c r="D370" s="7">
        <f>B370-C370</f>
      </c>
      <c r="E370" s="7">
        <f>IF(F369-D370&lt;=0,0,MIN($B$8,F369-D370))</f>
      </c>
      <c r="F370" s="7">
        <f>MAX(0,F369-D370-E370)</f>
      </c>
    </row>
    <row r="371" spans="1:6" x14ac:dyDescent="0.25">
      <c r="A371">
        <v>358</v>
      </c>
      <c r="B371" s="7">
        <f>IF(F370&lt;=0,0,MIN($B$7,F370+(F370*$B$5/12)))</f>
      </c>
      <c r="C371" s="7">
        <f>IF(F370&lt;=0,0,F370*$B$5/12)</f>
      </c>
      <c r="D371" s="7">
        <f>B371-C371</f>
      </c>
      <c r="E371" s="7">
        <f>IF(F370-D371&lt;=0,0,MIN($B$8,F370-D371))</f>
      </c>
      <c r="F371" s="7">
        <f>MAX(0,F370-D371-E371)</f>
      </c>
    </row>
    <row r="372" spans="1:6" x14ac:dyDescent="0.25">
      <c r="A372">
        <v>359</v>
      </c>
      <c r="B372" s="7">
        <f>IF(F371&lt;=0,0,MIN($B$7,F371+(F371*$B$5/12)))</f>
      </c>
      <c r="C372" s="7">
        <f>IF(F371&lt;=0,0,F371*$B$5/12)</f>
      </c>
      <c r="D372" s="7">
        <f>B372-C372</f>
      </c>
      <c r="E372" s="7">
        <f>IF(F371-D372&lt;=0,0,MIN($B$8,F371-D372))</f>
      </c>
      <c r="F372" s="7">
        <f>MAX(0,F371-D372-E372)</f>
      </c>
    </row>
    <row r="373" spans="1:6" x14ac:dyDescent="0.25">
      <c r="A373">
        <v>360</v>
      </c>
      <c r="B373" s="7">
        <f>IF(F372&lt;=0,0,MIN($B$7,F372+(F372*$B$5/12)))</f>
      </c>
      <c r="C373" s="7">
        <f>IF(F372&lt;=0,0,F372*$B$5/12)</f>
      </c>
      <c r="D373" s="7">
        <f>B373-C373</f>
      </c>
      <c r="E373" s="7">
        <f>IF(F372-D373&lt;=0,0,MIN($B$8,F372-D373))</f>
      </c>
      <c r="F373" s="7">
        <f>MAX(0,F372-D373-E373)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</vt:lpstr>
      <vt:lpstr>Amortization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BuyBox</dc:creator>
  <dc:title/>
  <dc:subject/>
  <dc:description/>
  <cp:keywords/>
  <cp:category/>
  <cp:lastModifiedBy>Unknown</cp:lastModifiedBy>
  <dcterms:created xsi:type="dcterms:W3CDTF">2026-08-27T12:00:00Z</dcterms:created>
  <dcterms:modified xsi:type="dcterms:W3CDTF">2026-08-27T12:00:00Z</dcterms:modified>
</cp:coreProperties>
</file>